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b-my.sharepoint.com/personal/1681980_uab_cat/Documents/PhD_AthinaKekelou/PhD_AK_chapters/Chapter1_biomin/submition/7th submission_1st paper/"/>
    </mc:Choice>
  </mc:AlternateContent>
  <xr:revisionPtr revIDLastSave="539" documentId="8_{5CED8765-F5D7-4C1D-97E2-439344E670C9}" xr6:coauthVersionLast="47" xr6:coauthVersionMax="47" xr10:uidLastSave="{621C5976-0103-4C6C-848E-627C7EC9B76A}"/>
  <bookViews>
    <workbookView xWindow="-19320" yWindow="-120" windowWidth="19440" windowHeight="14880" tabRatio="734" activeTab="5" xr2:uid="{8735B1DA-E599-4DFE-9E76-76B4B2C9754B}"/>
  </bookViews>
  <sheets>
    <sheet name="fish_data" sheetId="1" r:id="rId1"/>
    <sheet name="Inorganic_data" sheetId="3" r:id="rId2"/>
    <sheet name="Calculation for Fig_3" sheetId="7" r:id="rId3"/>
    <sheet name="Figure_1" sheetId="6" r:id="rId4"/>
    <sheet name="Figure_2" sheetId="2" r:id="rId5"/>
    <sheet name="Figure_3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6" l="1"/>
  <c r="F17" i="6" s="1"/>
  <c r="D16" i="6" l="1"/>
  <c r="F16" i="6"/>
  <c r="D17" i="6"/>
  <c r="E17" i="6" s="1"/>
  <c r="AB2" i="7"/>
  <c r="U2" i="7"/>
  <c r="T2" i="7"/>
  <c r="R3" i="7"/>
  <c r="AD2" i="7"/>
  <c r="H6" i="3"/>
  <c r="AB13" i="7"/>
  <c r="I7" i="3"/>
  <c r="H7" i="3"/>
  <c r="I6" i="3"/>
  <c r="I5" i="3"/>
  <c r="H5" i="3"/>
  <c r="I4" i="3"/>
  <c r="H4" i="3"/>
  <c r="I3" i="3"/>
  <c r="H3" i="3"/>
  <c r="I2" i="3"/>
  <c r="H2" i="3"/>
  <c r="Z2" i="7"/>
  <c r="K5" i="3"/>
  <c r="J5" i="3"/>
  <c r="K4" i="3"/>
  <c r="J4" i="3"/>
  <c r="K3" i="3"/>
  <c r="J3" i="3"/>
  <c r="S13" i="7"/>
  <c r="R13" i="7"/>
  <c r="Q13" i="7"/>
  <c r="P13" i="7"/>
  <c r="O13" i="7"/>
  <c r="N13" i="7"/>
  <c r="M13" i="7"/>
  <c r="L13" i="7"/>
  <c r="AD13" i="7" s="1"/>
  <c r="AE13" i="7" s="1"/>
  <c r="S12" i="7"/>
  <c r="R12" i="7"/>
  <c r="Q12" i="7"/>
  <c r="P12" i="7"/>
  <c r="AB12" i="7" s="1"/>
  <c r="O12" i="7"/>
  <c r="N12" i="7"/>
  <c r="M12" i="7"/>
  <c r="L12" i="7"/>
  <c r="AD12" i="7" s="1"/>
  <c r="AE12" i="7" s="1"/>
  <c r="S11" i="7"/>
  <c r="R11" i="7"/>
  <c r="Q11" i="7"/>
  <c r="P11" i="7"/>
  <c r="AB11" i="7" s="1"/>
  <c r="O11" i="7"/>
  <c r="N11" i="7"/>
  <c r="M11" i="7"/>
  <c r="L11" i="7"/>
  <c r="AD11" i="7" s="1"/>
  <c r="AE11" i="7" s="1"/>
  <c r="S10" i="7"/>
  <c r="R10" i="7"/>
  <c r="Q10" i="7"/>
  <c r="P10" i="7"/>
  <c r="AB10" i="7" s="1"/>
  <c r="O10" i="7"/>
  <c r="N10" i="7"/>
  <c r="M10" i="7"/>
  <c r="L10" i="7"/>
  <c r="AD10" i="7" s="1"/>
  <c r="AE10" i="7" s="1"/>
  <c r="S9" i="7"/>
  <c r="R9" i="7"/>
  <c r="Q9" i="7"/>
  <c r="P9" i="7"/>
  <c r="O9" i="7"/>
  <c r="N9" i="7"/>
  <c r="M9" i="7"/>
  <c r="L9" i="7"/>
  <c r="S8" i="7"/>
  <c r="R8" i="7"/>
  <c r="Z8" i="7" s="1"/>
  <c r="Q8" i="7"/>
  <c r="P8" i="7"/>
  <c r="AB8" i="7" s="1"/>
  <c r="O8" i="7"/>
  <c r="N8" i="7"/>
  <c r="M8" i="7"/>
  <c r="L8" i="7"/>
  <c r="AD8" i="7" s="1"/>
  <c r="AE8" i="7" s="1"/>
  <c r="S7" i="7"/>
  <c r="R7" i="7"/>
  <c r="Q7" i="7"/>
  <c r="P7" i="7"/>
  <c r="AB7" i="7" s="1"/>
  <c r="O7" i="7"/>
  <c r="N7" i="7"/>
  <c r="M7" i="7"/>
  <c r="L7" i="7"/>
  <c r="AD7" i="7" s="1"/>
  <c r="S6" i="7"/>
  <c r="R6" i="7"/>
  <c r="Q6" i="7"/>
  <c r="P6" i="7"/>
  <c r="AB6" i="7" s="1"/>
  <c r="O6" i="7"/>
  <c r="N6" i="7"/>
  <c r="M6" i="7"/>
  <c r="L6" i="7"/>
  <c r="AD6" i="7" s="1"/>
  <c r="S5" i="7"/>
  <c r="R5" i="7"/>
  <c r="Q5" i="7"/>
  <c r="P5" i="7"/>
  <c r="AB5" i="7" s="1"/>
  <c r="O5" i="7"/>
  <c r="N5" i="7"/>
  <c r="M5" i="7"/>
  <c r="L5" i="7"/>
  <c r="AD5" i="7" s="1"/>
  <c r="S4" i="7"/>
  <c r="R4" i="7"/>
  <c r="Q4" i="7"/>
  <c r="P4" i="7"/>
  <c r="AB4" i="7" s="1"/>
  <c r="O4" i="7"/>
  <c r="N4" i="7"/>
  <c r="M4" i="7"/>
  <c r="L4" i="7"/>
  <c r="AD4" i="7" s="1"/>
  <c r="Q3" i="7"/>
  <c r="P3" i="7"/>
  <c r="O3" i="7"/>
  <c r="N3" i="7"/>
  <c r="M3" i="7"/>
  <c r="L3" i="7"/>
  <c r="S2" i="7"/>
  <c r="R2" i="7"/>
  <c r="Q2" i="7"/>
  <c r="P2" i="7"/>
  <c r="X2" i="7" s="1"/>
  <c r="O2" i="7"/>
  <c r="N2" i="7"/>
  <c r="V2" i="7" s="1"/>
  <c r="M2" i="7"/>
  <c r="L2" i="7"/>
  <c r="E16" i="6" l="1"/>
  <c r="AC7" i="7"/>
  <c r="AC8" i="7"/>
  <c r="AC10" i="7"/>
  <c r="AC12" i="7"/>
  <c r="AC2" i="7"/>
  <c r="AC13" i="7"/>
  <c r="AE2" i="7"/>
  <c r="Y2" i="7"/>
  <c r="T10" i="7"/>
  <c r="U10" i="7" s="1"/>
  <c r="Z11" i="7"/>
  <c r="AA11" i="7" s="1"/>
  <c r="AE7" i="7"/>
  <c r="V5" i="7"/>
  <c r="W5" i="7" s="1"/>
  <c r="AA2" i="7"/>
  <c r="Z4" i="7"/>
  <c r="AA4" i="7" s="1"/>
  <c r="V6" i="7"/>
  <c r="W6" i="7" s="1"/>
  <c r="V7" i="7"/>
  <c r="W7" i="7" s="1"/>
  <c r="AC4" i="7"/>
  <c r="AC5" i="7"/>
  <c r="V8" i="7"/>
  <c r="W8" i="7" s="1"/>
  <c r="V10" i="7"/>
  <c r="W10" i="7" s="1"/>
  <c r="Z6" i="7"/>
  <c r="AA6" i="7" s="1"/>
  <c r="AE5" i="7"/>
  <c r="Z12" i="7"/>
  <c r="AA12" i="7" s="1"/>
  <c r="Z13" i="7"/>
  <c r="AA13" i="7" s="1"/>
  <c r="AE4" i="7"/>
  <c r="X7" i="7"/>
  <c r="Y7" i="7" s="1"/>
  <c r="V11" i="7"/>
  <c r="W11" i="7" s="1"/>
  <c r="V12" i="7"/>
  <c r="W12" i="7" s="1"/>
  <c r="V13" i="7"/>
  <c r="W13" i="7" s="1"/>
  <c r="Z5" i="7"/>
  <c r="AA5" i="7" s="1"/>
  <c r="X10" i="7"/>
  <c r="Y10" i="7" s="1"/>
  <c r="V4" i="7"/>
  <c r="W4" i="7" s="1"/>
  <c r="Z7" i="7"/>
  <c r="AA7" i="7" s="1"/>
  <c r="AC11" i="7"/>
  <c r="X12" i="7"/>
  <c r="Y12" i="7" s="1"/>
  <c r="X5" i="7"/>
  <c r="Y5" i="7" s="1"/>
  <c r="AC6" i="7"/>
  <c r="W2" i="7"/>
  <c r="AE6" i="7"/>
  <c r="AA8" i="7"/>
  <c r="Z10" i="7"/>
  <c r="AA10" i="7" s="1"/>
  <c r="X4" i="7"/>
  <c r="Y4" i="7" s="1"/>
  <c r="X6" i="7"/>
  <c r="Y6" i="7" s="1"/>
  <c r="T7" i="7"/>
  <c r="U7" i="7" s="1"/>
  <c r="X8" i="7"/>
  <c r="Y8" i="7" s="1"/>
  <c r="X11" i="7"/>
  <c r="Y11" i="7" s="1"/>
  <c r="T12" i="7"/>
  <c r="U12" i="7" s="1"/>
  <c r="X13" i="7"/>
  <c r="Y13" i="7" s="1"/>
  <c r="T5" i="7"/>
  <c r="U5" i="7" s="1"/>
  <c r="T4" i="7"/>
  <c r="U4" i="7" s="1"/>
  <c r="T6" i="7"/>
  <c r="U6" i="7" s="1"/>
  <c r="T8" i="7"/>
  <c r="U8" i="7" s="1"/>
  <c r="T11" i="7"/>
  <c r="U11" i="7" s="1"/>
  <c r="T13" i="7"/>
  <c r="U13" i="7" s="1"/>
  <c r="K7" i="3" l="1"/>
  <c r="J7" i="3"/>
  <c r="K6" i="3"/>
  <c r="J6" i="3"/>
  <c r="K2" i="3"/>
  <c r="J2" i="3"/>
  <c r="J22" i="1"/>
  <c r="K25" i="1"/>
  <c r="J25" i="1"/>
  <c r="L25" i="1"/>
  <c r="K24" i="1"/>
  <c r="J24" i="1"/>
  <c r="L24" i="1"/>
  <c r="K23" i="1"/>
  <c r="J23" i="1"/>
  <c r="L23" i="1"/>
  <c r="K22" i="1"/>
  <c r="L22" i="1"/>
  <c r="M19" i="1"/>
  <c r="N19" i="1" s="1"/>
  <c r="K19" i="1"/>
  <c r="I19" i="1"/>
  <c r="J19" i="1" s="1"/>
  <c r="M18" i="1"/>
  <c r="N18" i="1" s="1"/>
  <c r="K18" i="1"/>
  <c r="I18" i="1"/>
  <c r="J18" i="1" s="1"/>
  <c r="M17" i="1"/>
  <c r="N17" i="1" s="1"/>
  <c r="K17" i="1"/>
  <c r="I17" i="1"/>
  <c r="J17" i="1" s="1"/>
  <c r="M15" i="1"/>
  <c r="N15" i="1" s="1"/>
  <c r="K15" i="1"/>
  <c r="Q15" i="1" s="1"/>
  <c r="I15" i="1"/>
  <c r="J15" i="1" s="1"/>
  <c r="M14" i="1"/>
  <c r="N14" i="1" s="1"/>
  <c r="K14" i="1"/>
  <c r="I14" i="1"/>
  <c r="J14" i="1" s="1"/>
  <c r="M13" i="1"/>
  <c r="N13" i="1" s="1"/>
  <c r="K13" i="1"/>
  <c r="I13" i="1"/>
  <c r="J13" i="1" s="1"/>
  <c r="M12" i="1"/>
  <c r="N12" i="1" s="1"/>
  <c r="K12" i="1"/>
  <c r="I12" i="1"/>
  <c r="J12" i="1" s="1"/>
  <c r="M11" i="1"/>
  <c r="N11" i="1" s="1"/>
  <c r="K11" i="1"/>
  <c r="I11" i="1"/>
  <c r="J11" i="1" s="1"/>
  <c r="M9" i="1"/>
  <c r="N9" i="1" s="1"/>
  <c r="K9" i="1"/>
  <c r="I9" i="1"/>
  <c r="J9" i="1" s="1"/>
  <c r="M8" i="1"/>
  <c r="N8" i="1" s="1"/>
  <c r="K8" i="1"/>
  <c r="I8" i="1"/>
  <c r="J8" i="1" s="1"/>
  <c r="M7" i="1"/>
  <c r="N7" i="1" s="1"/>
  <c r="K7" i="1"/>
  <c r="I7" i="1"/>
  <c r="J7" i="1" s="1"/>
  <c r="M6" i="1"/>
  <c r="N6" i="1" s="1"/>
  <c r="K6" i="1"/>
  <c r="I6" i="1"/>
  <c r="J6" i="1" s="1"/>
  <c r="M5" i="1"/>
  <c r="N5" i="1" s="1"/>
  <c r="K5" i="1"/>
  <c r="I5" i="1"/>
  <c r="J5" i="1" s="1"/>
  <c r="M3" i="1"/>
  <c r="N3" i="1" s="1"/>
  <c r="K3" i="1"/>
  <c r="I3" i="1"/>
  <c r="J3" i="1" s="1"/>
  <c r="M2" i="1"/>
  <c r="N2" i="1" s="1"/>
  <c r="K2" i="1"/>
  <c r="I2" i="1"/>
  <c r="J2" i="1" s="1"/>
  <c r="Q19" i="1" l="1"/>
  <c r="Q5" i="1"/>
  <c r="O7" i="1"/>
  <c r="Q12" i="1"/>
  <c r="Q6" i="1"/>
  <c r="O14" i="1"/>
  <c r="Q8" i="1"/>
  <c r="Q13" i="1"/>
  <c r="L8" i="1"/>
  <c r="L6" i="1"/>
  <c r="L5" i="1"/>
  <c r="Q9" i="1"/>
  <c r="O11" i="1"/>
  <c r="L12" i="1"/>
  <c r="R12" i="1" s="1"/>
  <c r="Q17" i="1"/>
  <c r="O18" i="1"/>
  <c r="L19" i="1"/>
  <c r="R19" i="1" s="1"/>
  <c r="L15" i="1"/>
  <c r="R15" i="1" s="1"/>
  <c r="L13" i="1"/>
  <c r="Q2" i="1"/>
  <c r="O3" i="1"/>
  <c r="L2" i="1"/>
  <c r="L9" i="1"/>
  <c r="L17" i="1"/>
  <c r="P14" i="1"/>
  <c r="O2" i="1"/>
  <c r="Q3" i="1"/>
  <c r="O6" i="1"/>
  <c r="Q7" i="1"/>
  <c r="O9" i="1"/>
  <c r="Q11" i="1"/>
  <c r="O13" i="1"/>
  <c r="Q14" i="1"/>
  <c r="O17" i="1"/>
  <c r="Q18" i="1"/>
  <c r="L3" i="1"/>
  <c r="L7" i="1"/>
  <c r="P7" i="1" s="1"/>
  <c r="L11" i="1"/>
  <c r="L14" i="1"/>
  <c r="L18" i="1"/>
  <c r="O5" i="1"/>
  <c r="O8" i="1"/>
  <c r="O12" i="1"/>
  <c r="O15" i="1"/>
  <c r="O19" i="1"/>
  <c r="R8" i="1" l="1"/>
  <c r="P3" i="1"/>
  <c r="R18" i="1"/>
  <c r="P9" i="1"/>
  <c r="P12" i="1"/>
  <c r="P8" i="1"/>
  <c r="R5" i="1"/>
  <c r="P18" i="1"/>
  <c r="R6" i="1"/>
  <c r="R13" i="1"/>
  <c r="P15" i="1"/>
  <c r="P11" i="1"/>
  <c r="P5" i="1"/>
  <c r="P6" i="1"/>
  <c r="R9" i="1"/>
  <c r="P17" i="1"/>
  <c r="P19" i="1"/>
  <c r="R17" i="1"/>
  <c r="P13" i="1"/>
  <c r="P2" i="1"/>
  <c r="R2" i="1"/>
  <c r="R11" i="1"/>
  <c r="R7" i="1"/>
  <c r="R14" i="1"/>
  <c r="R3" i="1"/>
</calcChain>
</file>

<file path=xl/sharedStrings.xml><?xml version="1.0" encoding="utf-8"?>
<sst xmlns="http://schemas.openxmlformats.org/spreadsheetml/2006/main" count="1535" uniqueCount="130">
  <si>
    <t>species</t>
  </si>
  <si>
    <t>elements</t>
  </si>
  <si>
    <t>[end] (mean) ppm</t>
  </si>
  <si>
    <t>[end](±sd)</t>
  </si>
  <si>
    <t>[oto] (mean) ppm</t>
  </si>
  <si>
    <t>[oto] (±sd)</t>
  </si>
  <si>
    <t>[water] ppm</t>
  </si>
  <si>
    <t>[water] sd</t>
  </si>
  <si>
    <t>R end mean</t>
  </si>
  <si>
    <t>sd</t>
  </si>
  <si>
    <t>R Oto mean</t>
  </si>
  <si>
    <t>Rwater</t>
  </si>
  <si>
    <t>D1</t>
  </si>
  <si>
    <t>D1sd</t>
  </si>
  <si>
    <t>D4</t>
  </si>
  <si>
    <t>D4sd</t>
  </si>
  <si>
    <t>Lota lota</t>
  </si>
  <si>
    <t>Na</t>
  </si>
  <si>
    <t>Mg</t>
  </si>
  <si>
    <t>Ca</t>
  </si>
  <si>
    <t>Sr</t>
  </si>
  <si>
    <t>Ba</t>
  </si>
  <si>
    <t>Zn</t>
  </si>
  <si>
    <t>Salvelinus namaycush</t>
  </si>
  <si>
    <t>Sander vitreus</t>
  </si>
  <si>
    <t>D*100</t>
  </si>
  <si>
    <t>Roto_mean</t>
  </si>
  <si>
    <t>Rend_mean</t>
  </si>
  <si>
    <t>Roto_MIN</t>
  </si>
  <si>
    <t>Roto_MAX</t>
  </si>
  <si>
    <t>Rend_MIN</t>
  </si>
  <si>
    <t>Rend_MAX</t>
  </si>
  <si>
    <t>Dmin</t>
  </si>
  <si>
    <t>Dmax</t>
  </si>
  <si>
    <t>Dmean</t>
  </si>
  <si>
    <t>Acanthopagrus butcheri</t>
  </si>
  <si>
    <t>Li</t>
  </si>
  <si>
    <t>Literature data</t>
  </si>
  <si>
    <t>Original data</t>
  </si>
  <si>
    <t>System</t>
  </si>
  <si>
    <t>Elements</t>
  </si>
  <si>
    <t>D</t>
  </si>
  <si>
    <t>Literature</t>
  </si>
  <si>
    <t>Inorganic</t>
  </si>
  <si>
    <t>Brazier et al., 2024</t>
  </si>
  <si>
    <t>Mavromatis et al., 2018</t>
  </si>
  <si>
    <t>Dietzel et al., 2004</t>
  </si>
  <si>
    <t>Mavromatis et al., 2022</t>
  </si>
  <si>
    <t>Zhong &amp; Mucci, 1989</t>
  </si>
  <si>
    <t>Kawabata et al., 2021</t>
  </si>
  <si>
    <t>Mavromatis et al.,2024</t>
  </si>
  <si>
    <t>Marriott et al., 2004b</t>
  </si>
  <si>
    <t>system_details</t>
  </si>
  <si>
    <t>system</t>
  </si>
  <si>
    <t>element</t>
  </si>
  <si>
    <t>Dsd</t>
  </si>
  <si>
    <t>Abiogenic aragonite</t>
  </si>
  <si>
    <t>In</t>
  </si>
  <si>
    <t>DIn</t>
  </si>
  <si>
    <t>S1</t>
  </si>
  <si>
    <t>S2</t>
  </si>
  <si>
    <t>NA</t>
  </si>
  <si>
    <t>S3</t>
  </si>
  <si>
    <t>S4</t>
  </si>
  <si>
    <t>Molar mass</t>
  </si>
  <si>
    <t>water(mmol/mol)</t>
  </si>
  <si>
    <t>water(mmol/mol)_sd</t>
  </si>
  <si>
    <t>blood(mmol/mol)</t>
  </si>
  <si>
    <t>blood(mmol/mol)_sd</t>
  </si>
  <si>
    <t>end(mmol/mol)</t>
  </si>
  <si>
    <t>end(mmol/mol)_sd</t>
  </si>
  <si>
    <t>oto(mmol/mol)</t>
  </si>
  <si>
    <t>oto(mmol/mol)_sd</t>
  </si>
  <si>
    <t>Rw(mmol/mol)</t>
  </si>
  <si>
    <t>Rw_sd</t>
  </si>
  <si>
    <t>Rb(mmol/mol)</t>
  </si>
  <si>
    <t>Rb_sd</t>
  </si>
  <si>
    <t>Re(mmol/mol)</t>
  </si>
  <si>
    <t>Re_sd</t>
  </si>
  <si>
    <t>Ro(mmol/mol)</t>
  </si>
  <si>
    <t>Ro_sd</t>
  </si>
  <si>
    <t>Ro1_(mmol/mol)</t>
  </si>
  <si>
    <t>Ro1_sd</t>
  </si>
  <si>
    <t>Ro2_(mmol/mol)</t>
  </si>
  <si>
    <t>Ro2_sd</t>
  </si>
  <si>
    <t>Element</t>
  </si>
  <si>
    <t>water</t>
  </si>
  <si>
    <t>blood</t>
  </si>
  <si>
    <t>Abiogenic</t>
  </si>
  <si>
    <r>
      <t>D</t>
    </r>
    <r>
      <rPr>
        <sz val="9"/>
        <color theme="1"/>
        <rFont val="Calibri"/>
        <family val="2"/>
        <scheme val="minor"/>
      </rPr>
      <t>In</t>
    </r>
  </si>
  <si>
    <t>Fish1</t>
  </si>
  <si>
    <t>Df1</t>
  </si>
  <si>
    <t>Fish2</t>
  </si>
  <si>
    <t>Df2</t>
  </si>
  <si>
    <t>Fish3</t>
  </si>
  <si>
    <t>Df3</t>
  </si>
  <si>
    <t>Fish4</t>
  </si>
  <si>
    <t>Df4</t>
  </si>
  <si>
    <t>Mollusc1</t>
  </si>
  <si>
    <t>DL</t>
  </si>
  <si>
    <t>Mollusc2</t>
  </si>
  <si>
    <t>DM</t>
  </si>
  <si>
    <t>Coral1</t>
  </si>
  <si>
    <t>Dc1</t>
  </si>
  <si>
    <t>Coral2</t>
  </si>
  <si>
    <t>Dc2</t>
  </si>
  <si>
    <t>Limpets</t>
  </si>
  <si>
    <t>Mytilus</t>
  </si>
  <si>
    <t>[Ca]mol/kg</t>
  </si>
  <si>
    <t>J.-M. Brazier et al. 2023</t>
  </si>
  <si>
    <t>water_sd</t>
  </si>
  <si>
    <t>blood_sd</t>
  </si>
  <si>
    <t>end</t>
  </si>
  <si>
    <t>end_sd</t>
  </si>
  <si>
    <t>oto</t>
  </si>
  <si>
    <t>oto_sd</t>
  </si>
  <si>
    <t>burbot</t>
  </si>
  <si>
    <t>lake trout</t>
  </si>
  <si>
    <t>D3</t>
  </si>
  <si>
    <t>K</t>
  </si>
  <si>
    <t>Rb</t>
  </si>
  <si>
    <t>Mn</t>
  </si>
  <si>
    <t>Pb</t>
  </si>
  <si>
    <t>D2</t>
  </si>
  <si>
    <t>Fish species</t>
  </si>
  <si>
    <t>Gaetani &amp; Cohen 2006</t>
  </si>
  <si>
    <t>Min Ratio Sr/Ca (mmol/mol)</t>
  </si>
  <si>
    <t>Max Ratio Sr/Ca (mmol/mol)</t>
  </si>
  <si>
    <t>[Sr]mmol/kg</t>
  </si>
  <si>
    <t>Ratio Sr/Ca (mmol/mol)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</si>
</sst>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"/>
    <numFmt numFmtId="166" formatCode="#,##0.000"/>
    <numFmt numFmtId="167" formatCode="#,##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ptos Narrow"/>
      <family val="2"/>
    </font>
    <font>
      <sz val="12"/>
      <color theme="1"/>
      <name val="Abadi"/>
      <family val="2"/>
    </font>
    <font>
      <b/>
      <sz val="11"/>
      <color theme="1"/>
      <name val="Calibri"/>
      <family val="2"/>
      <charset val="161"/>
      <scheme val="minor"/>
    </font>
    <font>
      <sz val="10"/>
      <color rgb="FF000000"/>
      <name val="Aptos"/>
      <family val="2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 Light"/>
      <family val="2"/>
      <scheme val="major"/>
    </font>
    <font>
      <sz val="11"/>
      <color rgb="FF0061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63A4F7"/>
        <bgColor indexed="64"/>
      </patternFill>
    </fill>
    <fill>
      <patternFill patternType="solid">
        <fgColor rgb="FFFFC6C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3DBFF"/>
        <bgColor indexed="64"/>
      </patternFill>
    </fill>
    <fill>
      <patternFill patternType="solid">
        <fgColor rgb="FFDC3939"/>
        <bgColor indexed="64"/>
      </patternFill>
    </fill>
    <fill>
      <patternFill patternType="solid">
        <fgColor rgb="FFA2A2A2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16" borderId="0" applyNumberFormat="0" applyBorder="0" applyAlignment="0" applyProtection="0"/>
  </cellStyleXfs>
  <cellXfs count="82">
    <xf numFmtId="0" fontId="0" fillId="0" borderId="0" xfId="0"/>
    <xf numFmtId="0" fontId="0" fillId="6" borderId="0" xfId="0" applyFill="1" applyAlignment="1">
      <alignment horizontal="center"/>
    </xf>
    <xf numFmtId="11" fontId="0" fillId="0" borderId="0" xfId="0" applyNumberFormat="1"/>
    <xf numFmtId="11" fontId="2" fillId="0" borderId="0" xfId="0" applyNumberFormat="1" applyFont="1" applyAlignment="1">
      <alignment horizontal="left" vertical="center"/>
    </xf>
    <xf numFmtId="0" fontId="5" fillId="0" borderId="0" xfId="0" applyFont="1"/>
    <xf numFmtId="1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11" fontId="3" fillId="6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0" fontId="3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3" fillId="2" borderId="0" xfId="0" applyFont="1" applyFill="1"/>
    <xf numFmtId="0" fontId="5" fillId="4" borderId="0" xfId="0" applyFont="1" applyFill="1"/>
    <xf numFmtId="0" fontId="5" fillId="7" borderId="0" xfId="0" applyFont="1" applyFill="1"/>
    <xf numFmtId="0" fontId="5" fillId="6" borderId="0" xfId="0" applyFont="1" applyFill="1"/>
    <xf numFmtId="0" fontId="3" fillId="6" borderId="0" xfId="0" applyFont="1" applyFill="1"/>
    <xf numFmtId="11" fontId="7" fillId="0" borderId="0" xfId="0" applyNumberFormat="1" applyFont="1" applyAlignment="1">
      <alignment horizontal="left" vertical="center"/>
    </xf>
    <xf numFmtId="11" fontId="10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12" fillId="0" borderId="0" xfId="0" applyNumberFormat="1" applyFont="1" applyAlignment="1">
      <alignment horizontal="center" vertical="center"/>
    </xf>
    <xf numFmtId="11" fontId="7" fillId="9" borderId="0" xfId="0" applyNumberFormat="1" applyFont="1" applyFill="1" applyAlignment="1">
      <alignment horizontal="left" vertical="center"/>
    </xf>
    <xf numFmtId="0" fontId="14" fillId="0" borderId="1" xfId="0" applyFont="1" applyBorder="1" applyAlignment="1">
      <alignment horizontal="center"/>
    </xf>
    <xf numFmtId="0" fontId="6" fillId="9" borderId="0" xfId="0" applyFont="1" applyFill="1" applyAlignment="1">
      <alignment horizontal="center"/>
    </xf>
    <xf numFmtId="0" fontId="5" fillId="9" borderId="0" xfId="0" applyFont="1" applyFill="1" applyAlignment="1">
      <alignment horizontal="center"/>
    </xf>
    <xf numFmtId="0" fontId="5" fillId="9" borderId="0" xfId="0" applyFont="1" applyFill="1"/>
    <xf numFmtId="0" fontId="14" fillId="9" borderId="1" xfId="0" applyFont="1" applyFill="1" applyBorder="1" applyAlignment="1">
      <alignment horizontal="center"/>
    </xf>
    <xf numFmtId="11" fontId="10" fillId="9" borderId="0" xfId="0" applyNumberFormat="1" applyFont="1" applyFill="1" applyAlignment="1">
      <alignment horizontal="center" vertical="center"/>
    </xf>
    <xf numFmtId="11" fontId="12" fillId="9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2" borderId="0" xfId="0" applyFont="1" applyFill="1"/>
    <xf numFmtId="0" fontId="0" fillId="5" borderId="0" xfId="0" applyFill="1"/>
    <xf numFmtId="0" fontId="0" fillId="8" borderId="0" xfId="0" applyFill="1"/>
    <xf numFmtId="0" fontId="0" fillId="3" borderId="0" xfId="0" applyFill="1"/>
    <xf numFmtId="165" fontId="0" fillId="0" borderId="0" xfId="0" applyNumberFormat="1"/>
    <xf numFmtId="2" fontId="0" fillId="0" borderId="0" xfId="0" applyNumberFormat="1"/>
    <xf numFmtId="3" fontId="0" fillId="0" borderId="0" xfId="0" applyNumberFormat="1"/>
    <xf numFmtId="0" fontId="10" fillId="6" borderId="0" xfId="0" applyFont="1" applyFill="1" applyAlignment="1">
      <alignment horizontal="center"/>
    </xf>
    <xf numFmtId="11" fontId="10" fillId="6" borderId="0" xfId="0" applyNumberFormat="1" applyFont="1" applyFill="1" applyAlignment="1">
      <alignment horizontal="center" vertical="center"/>
    </xf>
    <xf numFmtId="11" fontId="13" fillId="6" borderId="0" xfId="0" applyNumberFormat="1" applyFont="1" applyFill="1" applyAlignment="1">
      <alignment horizontal="center" vertical="center"/>
    </xf>
    <xf numFmtId="0" fontId="10" fillId="0" borderId="0" xfId="0" applyFont="1"/>
    <xf numFmtId="0" fontId="10" fillId="6" borderId="0" xfId="0" applyFont="1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11" borderId="0" xfId="0" applyFont="1" applyFill="1"/>
    <xf numFmtId="0" fontId="0" fillId="15" borderId="0" xfId="0" applyFill="1"/>
    <xf numFmtId="0" fontId="0" fillId="17" borderId="0" xfId="0" applyFill="1"/>
    <xf numFmtId="2" fontId="0" fillId="17" borderId="0" xfId="0" applyNumberFormat="1" applyFill="1"/>
    <xf numFmtId="0" fontId="12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 vertical="center"/>
    </xf>
    <xf numFmtId="11" fontId="12" fillId="0" borderId="0" xfId="1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9" borderId="0" xfId="0" applyFill="1" applyAlignment="1">
      <alignment horizontal="center" vertical="center"/>
    </xf>
    <xf numFmtId="16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6" fontId="0" fillId="9" borderId="0" xfId="0" applyNumberFormat="1" applyFill="1" applyAlignment="1">
      <alignment horizontal="center"/>
    </xf>
    <xf numFmtId="167" fontId="0" fillId="9" borderId="0" xfId="0" applyNumberFormat="1" applyFill="1" applyAlignment="1">
      <alignment horizontal="center"/>
    </xf>
    <xf numFmtId="0" fontId="0" fillId="0" borderId="0" xfId="0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166" fontId="10" fillId="0" borderId="0" xfId="0" applyNumberFormat="1" applyFont="1" applyAlignment="1">
      <alignment horizontal="center"/>
    </xf>
    <xf numFmtId="0" fontId="10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center" vertical="center"/>
    </xf>
    <xf numFmtId="0" fontId="0" fillId="18" borderId="0" xfId="0" applyFill="1"/>
    <xf numFmtId="0" fontId="0" fillId="18" borderId="0" xfId="0" applyFill="1" applyAlignment="1">
      <alignment horizontal="center"/>
    </xf>
    <xf numFmtId="164" fontId="0" fillId="18" borderId="0" xfId="0" applyNumberFormat="1" applyFill="1" applyAlignment="1">
      <alignment horizontal="center"/>
    </xf>
    <xf numFmtId="0" fontId="4" fillId="18" borderId="0" xfId="0" applyFont="1" applyFill="1"/>
    <xf numFmtId="0" fontId="16" fillId="18" borderId="0" xfId="0" applyFont="1" applyFill="1"/>
    <xf numFmtId="0" fontId="10" fillId="18" borderId="0" xfId="0" applyFont="1" applyFill="1"/>
    <xf numFmtId="0" fontId="10" fillId="18" borderId="0" xfId="0" applyFont="1" applyFill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A719-9FED-4A76-9485-B9398C5BECBE}">
  <dimension ref="A1:T30"/>
  <sheetViews>
    <sheetView workbookViewId="0">
      <selection activeCell="A14" sqref="A14:A19"/>
    </sheetView>
  </sheetViews>
  <sheetFormatPr defaultColWidth="8.85546875" defaultRowHeight="15" x14ac:dyDescent="0.25"/>
  <cols>
    <col min="1" max="1" width="22.42578125" style="8" bestFit="1" customWidth="1"/>
    <col min="2" max="2" width="9.42578125" style="8" customWidth="1"/>
    <col min="3" max="3" width="17.42578125" style="8" bestFit="1" customWidth="1"/>
    <col min="4" max="4" width="11.140625" style="8" bestFit="1" customWidth="1"/>
    <col min="5" max="5" width="18.42578125" style="8" bestFit="1" customWidth="1"/>
    <col min="6" max="6" width="12.42578125" style="8" bestFit="1" customWidth="1"/>
    <col min="7" max="7" width="13" style="8" bestFit="1" customWidth="1"/>
    <col min="8" max="8" width="11" style="8" bestFit="1" customWidth="1"/>
    <col min="9" max="9" width="12.85546875" style="8" bestFit="1" customWidth="1"/>
    <col min="10" max="10" width="11.42578125" style="8" bestFit="1" customWidth="1"/>
    <col min="11" max="11" width="12.42578125" style="8" bestFit="1" customWidth="1"/>
    <col min="12" max="14" width="10.28515625" style="8" bestFit="1" customWidth="1"/>
    <col min="15" max="16" width="10.28515625" style="18" bestFit="1" customWidth="1"/>
    <col min="17" max="18" width="10.28515625" style="6" bestFit="1" customWidth="1"/>
    <col min="19" max="16384" width="8.85546875" style="4"/>
  </cols>
  <sheetData>
    <row r="1" spans="1:20" x14ac:dyDescent="0.25">
      <c r="A1" s="13" t="s">
        <v>0</v>
      </c>
      <c r="B1" s="13" t="s">
        <v>1</v>
      </c>
      <c r="C1" s="14" t="s">
        <v>2</v>
      </c>
      <c r="D1" s="14" t="s">
        <v>3</v>
      </c>
      <c r="E1" s="15" t="s">
        <v>4</v>
      </c>
      <c r="F1" s="15" t="s">
        <v>5</v>
      </c>
      <c r="G1" s="16" t="s">
        <v>6</v>
      </c>
      <c r="H1" s="16" t="s">
        <v>7</v>
      </c>
      <c r="I1" s="14" t="s">
        <v>8</v>
      </c>
      <c r="J1" s="14" t="s">
        <v>9</v>
      </c>
      <c r="K1" s="15" t="s">
        <v>10</v>
      </c>
      <c r="L1" s="15" t="s">
        <v>9</v>
      </c>
      <c r="M1" s="16" t="s">
        <v>11</v>
      </c>
      <c r="N1" s="16" t="s">
        <v>9</v>
      </c>
      <c r="O1" s="9" t="s">
        <v>12</v>
      </c>
      <c r="P1" s="9" t="s">
        <v>13</v>
      </c>
      <c r="Q1" s="17" t="s">
        <v>14</v>
      </c>
      <c r="R1" s="17" t="s">
        <v>15</v>
      </c>
      <c r="S1" s="18"/>
      <c r="T1" s="8"/>
    </row>
    <row r="2" spans="1:20" ht="15.75" x14ac:dyDescent="0.25">
      <c r="A2" s="28" t="s">
        <v>16</v>
      </c>
      <c r="B2" s="30" t="s">
        <v>17</v>
      </c>
      <c r="C2" s="30">
        <v>1560</v>
      </c>
      <c r="D2" s="30">
        <v>220</v>
      </c>
      <c r="E2" s="30">
        <v>2033</v>
      </c>
      <c r="F2" s="30">
        <v>297</v>
      </c>
      <c r="G2" s="30">
        <v>9.4</v>
      </c>
      <c r="H2" s="30">
        <v>0.1</v>
      </c>
      <c r="I2" s="6">
        <f>C2/C$4</f>
        <v>38.423645320197046</v>
      </c>
      <c r="J2" s="6">
        <f>ABS(I2)*SQRT((D2/C2)^2+(D$4/C$4)^2)</f>
        <v>7.1940332911715057</v>
      </c>
      <c r="K2" s="6">
        <f>E2/E$4</f>
        <v>5.0770168218324209E-3</v>
      </c>
      <c r="L2" s="6">
        <f>ABS(K2)*SQRT((F2/E2)^2+(F$4/E$4)^2)</f>
        <v>7.416989651176729E-4</v>
      </c>
      <c r="M2" s="6">
        <f>G2/G$4</f>
        <v>0.3547169811320755</v>
      </c>
      <c r="N2" s="6">
        <f>ABS(M2)*SQRT((H2/G2)^2+(H$4/G$4)^2)</f>
        <v>6.550389276685476E-3</v>
      </c>
      <c r="O2" s="6">
        <f>K2/I2</f>
        <v>1.3213261728615145E-4</v>
      </c>
      <c r="P2" s="6">
        <f>ABS(O2)*SQRT((L2/K2)^2+(J2/I2)^2)</f>
        <v>3.1378915029185164E-5</v>
      </c>
      <c r="Q2" s="6">
        <f>K2/M2</f>
        <v>1.4312866572187142E-2</v>
      </c>
      <c r="R2" s="6">
        <f>ABS(Q2)*SQRT((L2/K2)^2+(N2/M2)^2)</f>
        <v>2.1075986979340045E-3</v>
      </c>
      <c r="S2" s="18"/>
      <c r="T2" s="8"/>
    </row>
    <row r="3" spans="1:20" ht="15.75" x14ac:dyDescent="0.25">
      <c r="A3" s="28" t="s">
        <v>16</v>
      </c>
      <c r="B3" s="30" t="s">
        <v>18</v>
      </c>
      <c r="C3" s="30">
        <v>2.84</v>
      </c>
      <c r="D3" s="30">
        <v>0.6</v>
      </c>
      <c r="E3" s="30">
        <v>11.7</v>
      </c>
      <c r="F3" s="30">
        <v>4</v>
      </c>
      <c r="G3" s="30">
        <v>6.52</v>
      </c>
      <c r="H3" s="30">
        <v>0.1</v>
      </c>
      <c r="I3" s="6">
        <f t="shared" ref="I3:I7" si="0">C3/C$4</f>
        <v>6.9950738916256153E-2</v>
      </c>
      <c r="J3" s="6">
        <f>ABS(I3)*SQRT((D3/C3)^2+(D$4/C$4)^2)</f>
        <v>1.7105865169855756E-2</v>
      </c>
      <c r="K3" s="6">
        <f>E3/E$4</f>
        <v>2.9218444080393173E-5</v>
      </c>
      <c r="L3" s="6">
        <f>ABS(K3)*SQRT((F3/E3)^2+(F$4/E$4)^2)</f>
        <v>9.9892116514164692E-6</v>
      </c>
      <c r="M3" s="6">
        <f t="shared" ref="M3:M6" si="1">G3/G$4</f>
        <v>0.24603773584905658</v>
      </c>
      <c r="N3" s="6">
        <f>ABS(M3)*SQRT((H3/G3)^2+(H$4/G$4)^2)</f>
        <v>5.2945333809643422E-3</v>
      </c>
      <c r="O3" s="6">
        <f>K3/I3</f>
        <v>4.1770029213519821E-4</v>
      </c>
      <c r="P3" s="6">
        <f>ABS(O3)*SQRT((L3/K3)^2+(J3/I3)^2)</f>
        <v>1.7557467186157179E-4</v>
      </c>
      <c r="Q3" s="6">
        <f>K3/M3</f>
        <v>1.1875594603227288E-4</v>
      </c>
      <c r="R3" s="6">
        <f>ABS(Q3)*SQRT((L3/K3)^2+(N3/M3)^2)</f>
        <v>4.0680671168091404E-5</v>
      </c>
      <c r="S3" s="18"/>
      <c r="T3" s="8"/>
    </row>
    <row r="4" spans="1:20" ht="15.75" x14ac:dyDescent="0.25">
      <c r="A4" s="28" t="s">
        <v>16</v>
      </c>
      <c r="B4" s="30" t="s">
        <v>19</v>
      </c>
      <c r="C4" s="30">
        <v>40.6</v>
      </c>
      <c r="D4" s="30">
        <v>5</v>
      </c>
      <c r="E4" s="30">
        <v>400432</v>
      </c>
      <c r="F4" s="30"/>
      <c r="G4" s="30">
        <v>26.5</v>
      </c>
      <c r="H4" s="30">
        <v>0.4</v>
      </c>
      <c r="I4" s="6"/>
      <c r="J4" s="6"/>
      <c r="K4" s="6"/>
      <c r="L4" s="6"/>
      <c r="M4" s="6"/>
      <c r="N4" s="6"/>
      <c r="O4" s="6"/>
      <c r="P4" s="6"/>
      <c r="S4" s="18"/>
      <c r="T4" s="8"/>
    </row>
    <row r="5" spans="1:20" ht="15.75" x14ac:dyDescent="0.25">
      <c r="A5" s="28" t="s">
        <v>16</v>
      </c>
      <c r="B5" s="30" t="s">
        <v>20</v>
      </c>
      <c r="C5" s="30">
        <v>9.9000000000000005E-2</v>
      </c>
      <c r="D5" s="30">
        <v>0.01</v>
      </c>
      <c r="E5" s="30">
        <v>694</v>
      </c>
      <c r="F5" s="30">
        <v>67</v>
      </c>
      <c r="G5" s="30">
        <v>0.13100000000000001</v>
      </c>
      <c r="H5" s="30">
        <v>1E-3</v>
      </c>
      <c r="I5" s="6">
        <f t="shared" si="0"/>
        <v>2.4384236453201969E-3</v>
      </c>
      <c r="J5" s="6">
        <f>ABS(I5)*SQRT((D5/C5)^2+(D$4/C$4)^2)</f>
        <v>3.8838838225734723E-4</v>
      </c>
      <c r="K5" s="6">
        <f>E5/E$4</f>
        <v>1.7331282215207575E-3</v>
      </c>
      <c r="L5" s="6">
        <f>ABS(K5)*SQRT((F5/E5)^2+(F$4/E$4)^2)</f>
        <v>1.6731929516122587E-4</v>
      </c>
      <c r="M5" s="6">
        <f t="shared" si="1"/>
        <v>4.9433962264150942E-3</v>
      </c>
      <c r="N5" s="6">
        <f>ABS(M5)*SQRT((H5/G5)^2+(H$4/G$4)^2)</f>
        <v>8.3616601173213187E-5</v>
      </c>
      <c r="O5" s="6">
        <f>K5/I5</f>
        <v>0.71075763428022987</v>
      </c>
      <c r="P5" s="6">
        <f>ABS(O5)*SQRT((L5/K5)^2+(J5/I5)^2)</f>
        <v>0.13238029690587305</v>
      </c>
      <c r="Q5" s="6">
        <f>K5/M5</f>
        <v>0.35059464023129827</v>
      </c>
      <c r="R5" s="6">
        <f>ABS(Q5)*SQRT((L5/K5)^2+(N5/M5)^2)</f>
        <v>3.4362616366116185E-2</v>
      </c>
      <c r="S5" s="18"/>
      <c r="T5" s="8"/>
    </row>
    <row r="6" spans="1:20" ht="15.75" x14ac:dyDescent="0.25">
      <c r="A6" s="28" t="s">
        <v>16</v>
      </c>
      <c r="B6" s="30" t="s">
        <v>21</v>
      </c>
      <c r="C6" s="30">
        <v>0.27500000000000002</v>
      </c>
      <c r="D6" s="30">
        <v>0.1</v>
      </c>
      <c r="E6" s="30">
        <v>10</v>
      </c>
      <c r="F6" s="30">
        <v>3</v>
      </c>
      <c r="G6" s="30">
        <v>1.8499999999999999E-2</v>
      </c>
      <c r="H6" s="30">
        <v>4.0000000000000002E-4</v>
      </c>
      <c r="I6" s="6">
        <f t="shared" si="0"/>
        <v>6.7733990147783255E-3</v>
      </c>
      <c r="J6" s="6">
        <f>ABS(I6)*SQRT((D6/C6)^2+(D$4/C$4)^2)</f>
        <v>2.6004735925899813E-3</v>
      </c>
      <c r="K6" s="6">
        <f>E6/E$4</f>
        <v>2.4973029128541176E-5</v>
      </c>
      <c r="L6" s="6">
        <f>ABS(K6)*SQRT((F6/E6)^2+(F$4/E$4)^2)</f>
        <v>7.4919087385623523E-6</v>
      </c>
      <c r="M6" s="6">
        <f t="shared" si="1"/>
        <v>6.9811320754716976E-4</v>
      </c>
      <c r="N6" s="6">
        <f>ABS(M6)*SQRT((H6/G6)^2+(H$4/G$4)^2)</f>
        <v>1.8408672251981272E-5</v>
      </c>
      <c r="O6" s="6">
        <f>K6/I6</f>
        <v>3.6869272095228062E-3</v>
      </c>
      <c r="P6" s="6">
        <f>ABS(O6)*SQRT((L6/K6)^2+(J6/I6)^2)</f>
        <v>1.7964001664290705E-3</v>
      </c>
      <c r="Q6" s="6">
        <f>K6/M6</f>
        <v>3.5772176859802225E-2</v>
      </c>
      <c r="R6" s="6">
        <f>ABS(Q6)*SQRT((L6/K6)^2+(N6/M6)^2)</f>
        <v>1.0773029289051014E-2</v>
      </c>
      <c r="S6" s="18"/>
      <c r="T6" s="8"/>
    </row>
    <row r="7" spans="1:20" ht="15.75" x14ac:dyDescent="0.25">
      <c r="A7" s="28" t="s">
        <v>16</v>
      </c>
      <c r="B7" s="30" t="s">
        <v>22</v>
      </c>
      <c r="C7" s="30">
        <v>0.88200000000000001</v>
      </c>
      <c r="D7" s="30">
        <v>0.2</v>
      </c>
      <c r="E7" s="30">
        <v>1.4</v>
      </c>
      <c r="F7" s="30">
        <v>0.6</v>
      </c>
      <c r="G7" s="30">
        <v>1.1999999999999999E-3</v>
      </c>
      <c r="H7" s="30">
        <v>5.9999999999999995E-4</v>
      </c>
      <c r="I7" s="6">
        <f t="shared" si="0"/>
        <v>2.1724137931034483E-2</v>
      </c>
      <c r="J7" s="6">
        <f>ABS(I7)*SQRT((D7/C7)^2+(D$4/C$4)^2)</f>
        <v>5.6057324539001566E-3</v>
      </c>
      <c r="K7" s="6">
        <f>E7/E$4</f>
        <v>3.4962240779957644E-6</v>
      </c>
      <c r="L7" s="6">
        <f>ABS(K7)*SQRT((F7/E7)^2+(F$4/E$4)^2)</f>
        <v>1.4983817477124706E-6</v>
      </c>
      <c r="M7" s="6">
        <f>G7/G$4</f>
        <v>4.5283018867924523E-5</v>
      </c>
      <c r="N7" s="6">
        <f>ABS(M7)*SQRT((H7/G7)^2+(H$4/G$4)^2)</f>
        <v>2.2651824326111745E-5</v>
      </c>
      <c r="O7" s="6">
        <f>K7/I7</f>
        <v>1.6093729882837645E-4</v>
      </c>
      <c r="P7" s="6">
        <f>ABS(O7)*SQRT((L7/K7)^2+(J7/I7)^2)</f>
        <v>8.0510315575073492E-5</v>
      </c>
      <c r="Q7" s="6">
        <f>K7/M7</f>
        <v>7.7208281722406472E-2</v>
      </c>
      <c r="R7" s="6">
        <f>ABS(Q7)*SQRT((L7/K7)^2+(N7/M7)^2)</f>
        <v>5.0858010507481108E-2</v>
      </c>
      <c r="S7" s="18"/>
      <c r="T7" s="8"/>
    </row>
    <row r="8" spans="1:20" ht="15.75" x14ac:dyDescent="0.25">
      <c r="A8" s="28" t="s">
        <v>23</v>
      </c>
      <c r="B8" s="31" t="s">
        <v>17</v>
      </c>
      <c r="C8" s="31">
        <v>1330</v>
      </c>
      <c r="D8" s="31">
        <v>340</v>
      </c>
      <c r="E8" s="31">
        <v>2499</v>
      </c>
      <c r="F8" s="31">
        <v>396</v>
      </c>
      <c r="G8" s="31">
        <v>9.4</v>
      </c>
      <c r="H8" s="31">
        <v>0.1</v>
      </c>
      <c r="I8" s="6">
        <f>C8/C$10</f>
        <v>25.875486381322958</v>
      </c>
      <c r="J8" s="6">
        <f>ABS(I8)*SQRT((D8/C8)^2+(D$10/C$10)^2)</f>
        <v>8.6266977516646488</v>
      </c>
      <c r="K8" s="6">
        <f>E8/E$10</f>
        <v>6.2407599792224395E-3</v>
      </c>
      <c r="L8" s="6">
        <f>ABS(K8)*SQRT((F8/E8)^2+(F$4/E$4)^2)</f>
        <v>9.8893195349023053E-4</v>
      </c>
      <c r="M8" s="6">
        <f>G8/G$10</f>
        <v>0.3547169811320755</v>
      </c>
      <c r="N8" s="6">
        <f>ABS(M8)*SQRT((H8/G8)^2+(H$10/G$10)^2)</f>
        <v>6.550389276685476E-3</v>
      </c>
      <c r="O8" s="8">
        <f>K8/I8</f>
        <v>2.4118425784363411E-4</v>
      </c>
      <c r="P8" s="6">
        <f>ABS(O8)*SQRT((L8/K8)^2+(J8/I8)^2)</f>
        <v>8.9029771653839748E-5</v>
      </c>
      <c r="Q8" s="6">
        <f>K8/M8</f>
        <v>1.7593631856318577E-2</v>
      </c>
      <c r="R8" s="6">
        <f>ABS(Q8)*SQRT((L8/K8)^2+(N8/M8)^2)</f>
        <v>2.8068133328287559E-3</v>
      </c>
      <c r="S8" s="18"/>
      <c r="T8" s="8"/>
    </row>
    <row r="9" spans="1:20" ht="15.75" x14ac:dyDescent="0.25">
      <c r="A9" s="28" t="s">
        <v>23</v>
      </c>
      <c r="B9" s="31" t="s">
        <v>18</v>
      </c>
      <c r="C9" s="31">
        <v>4.8899999999999997</v>
      </c>
      <c r="D9" s="31">
        <v>3</v>
      </c>
      <c r="E9" s="31">
        <v>13.4</v>
      </c>
      <c r="F9" s="31">
        <v>2</v>
      </c>
      <c r="G9" s="31">
        <v>6.52</v>
      </c>
      <c r="H9" s="31">
        <v>0.1</v>
      </c>
      <c r="I9" s="6">
        <f>C9/C$10</f>
        <v>9.5136186770428011E-2</v>
      </c>
      <c r="J9" s="6">
        <f>ABS(I9)*SQRT((D9/C9)^2+(D$10/C$10)^2)</f>
        <v>6.1814939010669472E-2</v>
      </c>
      <c r="K9" s="6">
        <f>E9/E$10</f>
        <v>3.3463859032245173E-5</v>
      </c>
      <c r="L9" s="6">
        <f>ABS(K9)*SQRT((F9/E9)^2+(F$10/E$10)^2)</f>
        <v>4.9946058257082346E-6</v>
      </c>
      <c r="M9" s="6">
        <f>G9/G$10</f>
        <v>0.24603773584905658</v>
      </c>
      <c r="N9" s="6">
        <f>ABS(M9)*SQRT((H9/G9)^2+(H$10/G$10)^2)</f>
        <v>5.2945333809643422E-3</v>
      </c>
      <c r="O9" s="8">
        <f>K9/I9</f>
        <v>3.5174690271112515E-4</v>
      </c>
      <c r="P9" s="6">
        <f>ABS(O9)*SQRT((L9/K9)^2+(J9/I9)^2)</f>
        <v>2.3450058612285105E-4</v>
      </c>
      <c r="Q9" s="6">
        <f>K9/M9</f>
        <v>1.3601108348995354E-4</v>
      </c>
      <c r="R9" s="6">
        <f>ABS(Q9)*SQRT((L9/K9)^2+(N9/M9)^2)</f>
        <v>2.0510070912389562E-5</v>
      </c>
      <c r="S9" s="18"/>
      <c r="T9" s="8"/>
    </row>
    <row r="10" spans="1:20" ht="15.75" x14ac:dyDescent="0.25">
      <c r="A10" s="28" t="s">
        <v>23</v>
      </c>
      <c r="B10" s="31" t="s">
        <v>19</v>
      </c>
      <c r="C10" s="31">
        <v>51.4</v>
      </c>
      <c r="D10" s="31">
        <v>11</v>
      </c>
      <c r="E10" s="31">
        <v>400432</v>
      </c>
      <c r="F10" s="31"/>
      <c r="G10" s="31">
        <v>26.5</v>
      </c>
      <c r="H10" s="31">
        <v>0.4</v>
      </c>
      <c r="I10" s="6"/>
      <c r="J10" s="6"/>
      <c r="K10" s="6"/>
      <c r="L10" s="6"/>
      <c r="M10" s="6"/>
      <c r="N10" s="6"/>
      <c r="O10" s="8"/>
      <c r="P10" s="6"/>
      <c r="S10" s="18"/>
      <c r="T10" s="8"/>
    </row>
    <row r="11" spans="1:20" ht="15.75" x14ac:dyDescent="0.25">
      <c r="A11" s="28" t="s">
        <v>23</v>
      </c>
      <c r="B11" s="31" t="s">
        <v>20</v>
      </c>
      <c r="C11" s="31">
        <v>9.2999999999999999E-2</v>
      </c>
      <c r="D11" s="31">
        <v>0.03</v>
      </c>
      <c r="E11" s="31">
        <v>544</v>
      </c>
      <c r="F11" s="31">
        <v>90</v>
      </c>
      <c r="G11" s="31">
        <v>0.13100000000000001</v>
      </c>
      <c r="H11" s="31">
        <v>1E-3</v>
      </c>
      <c r="I11" s="6">
        <f>C11/C$10</f>
        <v>1.8093385214007782E-3</v>
      </c>
      <c r="J11" s="6">
        <f>ABS(I11)*SQRT((D11/C11)^2+(D$10/C$10)^2)</f>
        <v>7.0042110067644007E-4</v>
      </c>
      <c r="K11" s="6">
        <f>E11/E$10</f>
        <v>1.35853278459264E-3</v>
      </c>
      <c r="L11" s="6">
        <f>ABS(K11)*SQRT((F11/E11)^2+(F$10/E$10)^2)</f>
        <v>2.2475726215687058E-4</v>
      </c>
      <c r="M11" s="6">
        <f>G11/G$10</f>
        <v>4.9433962264150942E-3</v>
      </c>
      <c r="N11" s="6">
        <f>ABS(M11)*SQRT((H11/G11)^2+(H$10/G$10)^2)</f>
        <v>8.3616601173213187E-5</v>
      </c>
      <c r="O11" s="8">
        <f>K11/I11</f>
        <v>0.75084500137700749</v>
      </c>
      <c r="P11" s="6">
        <f>ABS(O11)*SQRT((L11/K11)^2+(J11/I11)^2)</f>
        <v>0.31609449724394845</v>
      </c>
      <c r="Q11" s="6">
        <f>K11/M11</f>
        <v>0.27481770070003786</v>
      </c>
      <c r="R11" s="6">
        <f>ABS(Q11)*SQRT((L11/K11)^2+(N11/M11)^2)</f>
        <v>4.5703178134340883E-2</v>
      </c>
      <c r="S11" s="18"/>
      <c r="T11" s="8"/>
    </row>
    <row r="12" spans="1:20" ht="15.75" x14ac:dyDescent="0.25">
      <c r="A12" s="28" t="s">
        <v>23</v>
      </c>
      <c r="B12" s="31" t="s">
        <v>21</v>
      </c>
      <c r="C12" s="31">
        <v>0.193</v>
      </c>
      <c r="D12" s="31">
        <v>0.02</v>
      </c>
      <c r="E12" s="31">
        <v>1</v>
      </c>
      <c r="F12" s="31">
        <v>0.6</v>
      </c>
      <c r="G12" s="31">
        <v>1.8499999999999999E-2</v>
      </c>
      <c r="H12" s="31">
        <v>4.0000000000000002E-4</v>
      </c>
      <c r="I12" s="6">
        <f>C12/C$10</f>
        <v>3.754863813229572E-3</v>
      </c>
      <c r="J12" s="6">
        <f>ABS(I12)*SQRT((D12/C12)^2+(D$10/C$10)^2)</f>
        <v>8.9282003489606434E-4</v>
      </c>
      <c r="K12" s="6">
        <f>E12/E$10</f>
        <v>2.4973029128541177E-6</v>
      </c>
      <c r="L12" s="6">
        <f>ABS(K12)*SQRT((F12/E12)^2+(F$10/E$10)^2)</f>
        <v>1.4983817477124706E-6</v>
      </c>
      <c r="M12" s="6">
        <f>G12/G$10</f>
        <v>6.9811320754716976E-4</v>
      </c>
      <c r="N12" s="6">
        <f>ABS(M12)*SQRT((H12/G12)^2+(H$10/G$10)^2)</f>
        <v>1.8408672251981272E-5</v>
      </c>
      <c r="O12" s="8">
        <f>K12/I12</f>
        <v>6.6508481720570808E-4</v>
      </c>
      <c r="P12" s="6">
        <f>ABS(O12)*SQRT((L12/K12)^2+(J12/I12)^2)</f>
        <v>4.2924404796943264E-4</v>
      </c>
      <c r="Q12" s="6">
        <f>K12/M12</f>
        <v>3.5772176859802229E-3</v>
      </c>
      <c r="R12" s="6">
        <f>ABS(Q12)*SQRT((L12/K12)^2+(N12/M12)^2)</f>
        <v>2.1484024113996264E-3</v>
      </c>
      <c r="S12" s="18"/>
      <c r="T12" s="8"/>
    </row>
    <row r="13" spans="1:20" ht="15.75" x14ac:dyDescent="0.25">
      <c r="A13" s="28" t="s">
        <v>23</v>
      </c>
      <c r="B13" s="31" t="s">
        <v>22</v>
      </c>
      <c r="C13" s="31">
        <v>0.86799999999999999</v>
      </c>
      <c r="D13" s="31">
        <v>0.4</v>
      </c>
      <c r="E13" s="31">
        <v>7</v>
      </c>
      <c r="F13" s="31">
        <v>3</v>
      </c>
      <c r="G13" s="31">
        <v>1.1999999999999999E-3</v>
      </c>
      <c r="H13" s="31">
        <v>5.9999999999999995E-4</v>
      </c>
      <c r="I13" s="6">
        <f>C13/C$10</f>
        <v>1.6887159533073931E-2</v>
      </c>
      <c r="J13" s="6">
        <f>ABS(I13)*SQRT((D13/C13)^2+(D$10/C$10)^2)</f>
        <v>8.5803249200352323E-3</v>
      </c>
      <c r="K13" s="6">
        <f>E13/E$10</f>
        <v>1.7481120389978823E-5</v>
      </c>
      <c r="L13" s="6">
        <f>ABS(K13)*SQRT((F13/E13)^2+(F$10/E$10)^2)</f>
        <v>7.4919087385623523E-6</v>
      </c>
      <c r="M13" s="6">
        <f>G13/G$10</f>
        <v>4.5283018867924523E-5</v>
      </c>
      <c r="N13" s="6">
        <f>ABS(M13)*SQRT((H13/G13)^2+(H$10/G$10)^2)</f>
        <v>2.2651824326111745E-5</v>
      </c>
      <c r="O13" s="8">
        <f>K13/I13</f>
        <v>1.0351723364572713E-3</v>
      </c>
      <c r="P13" s="6">
        <f>ABS(O13)*SQRT((L13/K13)^2+(J13/I13)^2)</f>
        <v>6.8808725292554128E-4</v>
      </c>
      <c r="Q13" s="6">
        <f>K13/M13</f>
        <v>0.3860414086120324</v>
      </c>
      <c r="R13" s="6">
        <f>ABS(Q13)*SQRT((L13/K13)^2+(N13/M13)^2)</f>
        <v>0.2542900525374055</v>
      </c>
      <c r="S13" s="18"/>
      <c r="T13" s="8"/>
    </row>
    <row r="14" spans="1:20" ht="15.75" x14ac:dyDescent="0.25">
      <c r="A14" s="28" t="s">
        <v>24</v>
      </c>
      <c r="B14" s="30" t="s">
        <v>17</v>
      </c>
      <c r="C14" s="31">
        <v>1819</v>
      </c>
      <c r="D14" s="31">
        <v>306</v>
      </c>
      <c r="E14" s="31">
        <v>1366</v>
      </c>
      <c r="F14" s="31">
        <v>260</v>
      </c>
      <c r="G14" s="31">
        <v>19</v>
      </c>
      <c r="H14" s="31">
        <v>5</v>
      </c>
      <c r="I14" s="8">
        <f>C14/C$16</f>
        <v>17.833333333333332</v>
      </c>
      <c r="J14" s="8">
        <f>ABS(I14)*SQRT((D14/C14)^2+(D$16/C$16)^2)</f>
        <v>3.5635247011848459</v>
      </c>
      <c r="K14" s="8">
        <f>E14/E$16</f>
        <v>3.4113157789587246E-3</v>
      </c>
      <c r="L14" s="8">
        <f>ABS(K14)*SQRT((F14/E14)^2+(F$16/E$16)^2)</f>
        <v>6.4929875734207054E-4</v>
      </c>
      <c r="M14" s="6">
        <f>G14/G$16</f>
        <v>0.27536231884057971</v>
      </c>
      <c r="N14" s="6">
        <f>ABS(M14)*SQRT((H14/G14)^2+(H$16/G$16)^2)</f>
        <v>7.631735804267617E-2</v>
      </c>
      <c r="O14" s="6">
        <f>K14/I14</f>
        <v>1.9128873526871355E-4</v>
      </c>
      <c r="P14" s="6">
        <f>ABS(O14)*SQRT((L14/K14)^2+(J14/I14)^2)</f>
        <v>5.2789326495707632E-5</v>
      </c>
      <c r="Q14" s="6">
        <f>K14/M14</f>
        <v>1.2388462565692211E-2</v>
      </c>
      <c r="R14" s="6">
        <f>ABS(Q14)*SQRT((L14/K14)^2+(N14/M14)^2)</f>
        <v>4.1652065858494769E-3</v>
      </c>
    </row>
    <row r="15" spans="1:20" ht="15.75" x14ac:dyDescent="0.25">
      <c r="A15" s="28" t="s">
        <v>24</v>
      </c>
      <c r="B15" s="30" t="s">
        <v>18</v>
      </c>
      <c r="C15" s="31">
        <v>21</v>
      </c>
      <c r="D15" s="31">
        <v>3</v>
      </c>
      <c r="E15" s="31">
        <v>8</v>
      </c>
      <c r="F15" s="31">
        <v>5</v>
      </c>
      <c r="G15" s="31">
        <v>21</v>
      </c>
      <c r="H15" s="31">
        <v>1</v>
      </c>
      <c r="I15" s="8">
        <f t="shared" ref="I15:I19" si="2">C15/C$16</f>
        <v>0.20588235294117646</v>
      </c>
      <c r="J15" s="8">
        <f>ABS(I15)*SQRT((D15/C15)^2+(D$16/C$16)^2)</f>
        <v>3.6851391573401879E-2</v>
      </c>
      <c r="K15" s="8">
        <f>E15/E$16</f>
        <v>1.9978423302832942E-5</v>
      </c>
      <c r="L15" s="8">
        <f>ABS(K15)*SQRT((F15/E15)^2+(F$16/E$16)^2)</f>
        <v>1.2486514564270589E-5</v>
      </c>
      <c r="M15" s="6">
        <f t="shared" ref="M15:M19" si="3">G15/G$16</f>
        <v>0.30434782608695654</v>
      </c>
      <c r="N15" s="6">
        <f>ABS(M15)*SQRT((H15/G15)^2+(H$16/G$16)^2)</f>
        <v>3.0173459089635486E-2</v>
      </c>
      <c r="O15" s="6">
        <f>K15/I15</f>
        <v>9.7038056042331435E-5</v>
      </c>
      <c r="P15" s="6">
        <f>ABS(O15)*SQRT((L15/K15)^2+(J15/I15)^2)</f>
        <v>6.3086925134471213E-5</v>
      </c>
      <c r="Q15" s="6">
        <f>K15/M15</f>
        <v>6.5643390852165379E-5</v>
      </c>
      <c r="R15" s="6">
        <f>ABS(Q15)*SQRT((L15/K15)^2+(N15/M15)^2)</f>
        <v>4.1540080170497294E-5</v>
      </c>
    </row>
    <row r="16" spans="1:20" ht="15.75" x14ac:dyDescent="0.25">
      <c r="A16" s="28" t="s">
        <v>24</v>
      </c>
      <c r="B16" s="30" t="s">
        <v>19</v>
      </c>
      <c r="C16" s="31">
        <v>102</v>
      </c>
      <c r="D16" s="31">
        <v>11</v>
      </c>
      <c r="E16" s="31">
        <v>400432</v>
      </c>
      <c r="F16" s="31"/>
      <c r="G16" s="31">
        <v>69</v>
      </c>
      <c r="H16" s="31">
        <v>6</v>
      </c>
      <c r="M16" s="6"/>
      <c r="N16" s="6"/>
      <c r="O16" s="6"/>
      <c r="P16" s="6"/>
    </row>
    <row r="17" spans="1:18" ht="15.75" x14ac:dyDescent="0.25">
      <c r="A17" s="28" t="s">
        <v>24</v>
      </c>
      <c r="B17" s="30" t="s">
        <v>20</v>
      </c>
      <c r="C17" s="31">
        <v>0.12</v>
      </c>
      <c r="D17" s="31">
        <v>0.01</v>
      </c>
      <c r="E17" s="31">
        <v>432</v>
      </c>
      <c r="F17" s="31">
        <v>24</v>
      </c>
      <c r="G17" s="31">
        <v>0.9</v>
      </c>
      <c r="H17" s="31">
        <v>0.4</v>
      </c>
      <c r="I17" s="8">
        <f t="shared" si="2"/>
        <v>1.176470588235294E-3</v>
      </c>
      <c r="J17" s="8">
        <f>ABS(I17)*SQRT((D17/C17)^2+(D$16/C$16)^2)</f>
        <v>1.6033954757160144E-4</v>
      </c>
      <c r="K17" s="8">
        <f>E17/E$16</f>
        <v>1.0788348583529788E-3</v>
      </c>
      <c r="L17" s="8">
        <f>ABS(K17)*SQRT((F17/E17)^2+(F$16/E$16)^2)</f>
        <v>5.9935269908498818E-5</v>
      </c>
      <c r="M17" s="6">
        <f t="shared" si="3"/>
        <v>1.3043478260869566E-2</v>
      </c>
      <c r="N17" s="6">
        <f>ABS(M17)*SQRT((H17/G17)^2+(H$16/G$16)^2)</f>
        <v>5.9070153221212176E-3</v>
      </c>
      <c r="O17" s="6">
        <f>K17/I17</f>
        <v>0.91700962960003207</v>
      </c>
      <c r="P17" s="6">
        <f>ABS(O17)*SQRT((L17/K17)^2+(J17/I17)^2)</f>
        <v>0.13496253036830344</v>
      </c>
      <c r="Q17" s="6">
        <f>K17/M17</f>
        <v>8.2710672473728375E-2</v>
      </c>
      <c r="R17" s="6">
        <f>ABS(Q17)*SQRT((L17/K17)^2+(N17/M17)^2)</f>
        <v>3.773807293193783E-2</v>
      </c>
    </row>
    <row r="18" spans="1:18" ht="15.75" x14ac:dyDescent="0.25">
      <c r="A18" s="28" t="s">
        <v>24</v>
      </c>
      <c r="B18" s="30" t="s">
        <v>21</v>
      </c>
      <c r="C18" s="31">
        <v>0.83</v>
      </c>
      <c r="D18" s="31">
        <v>0.1</v>
      </c>
      <c r="E18" s="31">
        <v>4.7</v>
      </c>
      <c r="F18" s="31">
        <v>0.6</v>
      </c>
      <c r="G18" s="31">
        <v>4.8000000000000001E-2</v>
      </c>
      <c r="H18" s="31">
        <v>3.0000000000000001E-3</v>
      </c>
      <c r="I18" s="8">
        <f t="shared" si="2"/>
        <v>8.1372549019607839E-3</v>
      </c>
      <c r="J18" s="8">
        <f>ABS(I18)*SQRT((D18/C18)^2+(D$16/C$16)^2)</f>
        <v>1.3157726586175444E-3</v>
      </c>
      <c r="K18" s="8">
        <f>E18/E$16</f>
        <v>1.1737323690414353E-5</v>
      </c>
      <c r="L18" s="8">
        <f>ABS(K18)*SQRT((F18/E18)^2+(F$16/E$16)^2)</f>
        <v>1.4983817477124704E-6</v>
      </c>
      <c r="M18" s="6">
        <f t="shared" si="3"/>
        <v>6.9565217391304353E-4</v>
      </c>
      <c r="N18" s="6">
        <f>ABS(M18)*SQRT((H18/G18)^2+(H$16/G$16)^2)</f>
        <v>7.4495502817535083E-5</v>
      </c>
      <c r="O18" s="6">
        <f>K18/I18</f>
        <v>1.4424180920750169E-3</v>
      </c>
      <c r="P18" s="6">
        <f>ABS(O18)*SQRT((L18/K18)^2+(J18/I18)^2)</f>
        <v>2.9716264745284553E-4</v>
      </c>
      <c r="Q18" s="6">
        <f>K18/M18</f>
        <v>1.687240280497063E-2</v>
      </c>
      <c r="R18" s="6">
        <f>ABS(Q18)*SQRT((L18/K18)^2+(N18/M18)^2)</f>
        <v>2.8114027477683578E-3</v>
      </c>
    </row>
    <row r="19" spans="1:18" ht="15.75" x14ac:dyDescent="0.25">
      <c r="A19" s="28" t="s">
        <v>24</v>
      </c>
      <c r="B19" s="30" t="s">
        <v>22</v>
      </c>
      <c r="C19" s="31">
        <v>3.2</v>
      </c>
      <c r="D19" s="31">
        <v>0.7</v>
      </c>
      <c r="E19" s="31">
        <v>4</v>
      </c>
      <c r="F19" s="31">
        <v>2</v>
      </c>
      <c r="G19" s="31">
        <v>8.9999999999999993E-3</v>
      </c>
      <c r="H19" s="31">
        <v>1E-3</v>
      </c>
      <c r="I19" s="8">
        <f t="shared" si="2"/>
        <v>3.1372549019607843E-2</v>
      </c>
      <c r="J19" s="8">
        <f>ABS(I19)*SQRT((D19/C19)^2+(D$16/C$16)^2)</f>
        <v>7.6514106312039077E-3</v>
      </c>
      <c r="K19" s="8">
        <f>E19/E$16</f>
        <v>9.9892116514164709E-6</v>
      </c>
      <c r="L19" s="8">
        <f>ABS(K19)*SQRT((F19/E19)^2+(F$16/E$16)^2)</f>
        <v>4.9946058257082354E-6</v>
      </c>
      <c r="M19" s="6">
        <f t="shared" si="3"/>
        <v>1.3043478260869564E-4</v>
      </c>
      <c r="N19" s="6">
        <f>ABS(M19)*SQRT((H19/G19)^2+(H$16/G$16)^2)</f>
        <v>1.8403379793963748E-5</v>
      </c>
      <c r="O19" s="6">
        <f>K19/I19</f>
        <v>3.1840612138889999E-4</v>
      </c>
      <c r="P19" s="6">
        <f>ABS(O19)*SQRT((L19/K19)^2+(J19/I19)^2)</f>
        <v>1.7713276370161444E-4</v>
      </c>
      <c r="Q19" s="6">
        <f>K19/M19</f>
        <v>7.6583955994192945E-2</v>
      </c>
      <c r="R19" s="6">
        <f>ABS(Q19)*SQRT((L19/K19)^2+(N19/M19)^2)</f>
        <v>3.9787345340388927E-2</v>
      </c>
    </row>
    <row r="21" spans="1:18" x14ac:dyDescent="0.25">
      <c r="A21" s="19" t="s">
        <v>0</v>
      </c>
      <c r="B21" s="19" t="s">
        <v>1</v>
      </c>
      <c r="C21" s="19" t="s">
        <v>25</v>
      </c>
      <c r="D21" s="20" t="s">
        <v>26</v>
      </c>
      <c r="E21" s="21" t="s">
        <v>27</v>
      </c>
      <c r="F21" s="20" t="s">
        <v>28</v>
      </c>
      <c r="G21" s="20" t="s">
        <v>29</v>
      </c>
      <c r="H21" s="21" t="s">
        <v>30</v>
      </c>
      <c r="I21" s="21" t="s">
        <v>31</v>
      </c>
      <c r="J21" s="22" t="s">
        <v>32</v>
      </c>
      <c r="K21" s="22" t="s">
        <v>33</v>
      </c>
      <c r="L21" s="23" t="s">
        <v>34</v>
      </c>
      <c r="M21" s="18"/>
      <c r="N21" s="6"/>
      <c r="O21" s="6"/>
      <c r="P21" s="4"/>
      <c r="Q21" s="4"/>
      <c r="R21" s="4"/>
    </row>
    <row r="22" spans="1:18" x14ac:dyDescent="0.25">
      <c r="A22" s="32" t="s">
        <v>35</v>
      </c>
      <c r="B22" s="32" t="s">
        <v>36</v>
      </c>
      <c r="C22" s="32">
        <v>3.25</v>
      </c>
      <c r="D22" s="32">
        <v>8.5</v>
      </c>
      <c r="E22" s="32">
        <v>261</v>
      </c>
      <c r="F22" s="32">
        <v>7.2</v>
      </c>
      <c r="G22" s="32">
        <v>10.3</v>
      </c>
      <c r="H22" s="32">
        <v>108.1</v>
      </c>
      <c r="I22" s="32">
        <v>539.6</v>
      </c>
      <c r="J22" s="4">
        <f>F22/I22</f>
        <v>1.3343217197924388E-2</v>
      </c>
      <c r="K22" s="4">
        <f>G22/H22</f>
        <v>9.5282146160962089E-2</v>
      </c>
      <c r="L22" s="4">
        <f>C22/100</f>
        <v>3.2500000000000001E-2</v>
      </c>
      <c r="M22" s="18"/>
      <c r="N22" s="6"/>
      <c r="O22" s="6"/>
      <c r="P22" s="4"/>
      <c r="Q22" s="4"/>
      <c r="R22" s="4"/>
    </row>
    <row r="23" spans="1:18" x14ac:dyDescent="0.25">
      <c r="A23" s="32" t="s">
        <v>35</v>
      </c>
      <c r="B23" s="32" t="s">
        <v>18</v>
      </c>
      <c r="C23" s="32">
        <v>0.02</v>
      </c>
      <c r="D23" s="32">
        <v>86</v>
      </c>
      <c r="E23" s="32">
        <v>348564</v>
      </c>
      <c r="F23" s="32">
        <v>76.099999999999994</v>
      </c>
      <c r="G23" s="32">
        <v>101.8</v>
      </c>
      <c r="H23" s="32">
        <v>256831.2</v>
      </c>
      <c r="I23" s="32">
        <v>470802.2</v>
      </c>
      <c r="J23" s="4">
        <f>F23/I23</f>
        <v>1.6163900678459021E-4</v>
      </c>
      <c r="K23" s="4">
        <f>G23/H23</f>
        <v>3.9636928846651027E-4</v>
      </c>
      <c r="L23" s="4">
        <f>C23/100</f>
        <v>2.0000000000000001E-4</v>
      </c>
      <c r="M23" s="18"/>
      <c r="N23" s="6"/>
      <c r="O23" s="6"/>
      <c r="P23" s="4"/>
      <c r="Q23" s="4"/>
      <c r="R23" s="4"/>
    </row>
    <row r="24" spans="1:18" ht="15.75" x14ac:dyDescent="0.25">
      <c r="A24" s="32" t="s">
        <v>35</v>
      </c>
      <c r="B24" s="32" t="s">
        <v>20</v>
      </c>
      <c r="C24" s="32">
        <v>137.27000000000001</v>
      </c>
      <c r="D24" s="32">
        <v>10644</v>
      </c>
      <c r="E24" s="32">
        <v>7754</v>
      </c>
      <c r="F24" s="32">
        <v>9990.2999999999993</v>
      </c>
      <c r="G24" s="32">
        <v>11126.9</v>
      </c>
      <c r="H24" s="32">
        <v>7037.6</v>
      </c>
      <c r="I24" s="32">
        <v>8135.3</v>
      </c>
      <c r="J24" s="4">
        <f>F24/I24</f>
        <v>1.2280186348382971</v>
      </c>
      <c r="K24" s="4">
        <f>G24/H24</f>
        <v>1.5810645674661816</v>
      </c>
      <c r="L24" s="4">
        <f>C24/100</f>
        <v>1.3727</v>
      </c>
      <c r="M24" s="18"/>
      <c r="N24" s="24"/>
      <c r="O24" s="6"/>
      <c r="P24" s="4"/>
      <c r="Q24" s="4"/>
      <c r="R24" s="4"/>
    </row>
    <row r="25" spans="1:18" ht="15.75" x14ac:dyDescent="0.25">
      <c r="A25" s="32" t="s">
        <v>35</v>
      </c>
      <c r="B25" s="32" t="s">
        <v>21</v>
      </c>
      <c r="C25" s="32">
        <v>22.59</v>
      </c>
      <c r="D25" s="32">
        <v>17.5</v>
      </c>
      <c r="E25" s="32">
        <v>77</v>
      </c>
      <c r="F25" s="32">
        <v>8.1</v>
      </c>
      <c r="G25" s="32">
        <v>42.6</v>
      </c>
      <c r="H25" s="32">
        <v>43.6</v>
      </c>
      <c r="I25" s="32">
        <v>127.1</v>
      </c>
      <c r="J25" s="4">
        <f>F25/I25</f>
        <v>6.372934697088907E-2</v>
      </c>
      <c r="K25" s="4">
        <f>G25/H25</f>
        <v>0.97706422018348627</v>
      </c>
      <c r="L25" s="4">
        <f>C25/100</f>
        <v>0.22589999999999999</v>
      </c>
      <c r="M25" s="18"/>
      <c r="N25" s="24"/>
      <c r="O25" s="6"/>
      <c r="P25" s="4"/>
      <c r="Q25" s="4"/>
      <c r="R25" s="4"/>
    </row>
    <row r="26" spans="1:18" ht="15.75" x14ac:dyDescent="0.25">
      <c r="N26" s="24"/>
    </row>
    <row r="27" spans="1:18" ht="15.75" thickBot="1" x14ac:dyDescent="0.3"/>
    <row r="28" spans="1:18" ht="21.75" thickBot="1" x14ac:dyDescent="0.4">
      <c r="A28" s="33" t="s">
        <v>37</v>
      </c>
    </row>
    <row r="29" spans="1:18" ht="15.75" thickBot="1" x14ac:dyDescent="0.3"/>
    <row r="30" spans="1:18" ht="21.75" thickBot="1" x14ac:dyDescent="0.4">
      <c r="A30" s="29" t="s">
        <v>38</v>
      </c>
    </row>
  </sheetData>
  <pageMargins left="0.7" right="0.7" top="0.75" bottom="0.75" header="0.3" footer="0.3"/>
  <ignoredErrors>
    <ignoredError sqref="J2:J19 L2:L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35642-92B7-4DEF-8F29-9F789FA9B13F}">
  <dimension ref="A1:M229"/>
  <sheetViews>
    <sheetView workbookViewId="0">
      <selection activeCell="F3" sqref="F3"/>
    </sheetView>
  </sheetViews>
  <sheetFormatPr defaultRowHeight="15" x14ac:dyDescent="0.25"/>
  <cols>
    <col min="1" max="1" width="9.42578125" style="75" bestFit="1" customWidth="1"/>
    <col min="2" max="2" width="9" style="76" bestFit="1" customWidth="1"/>
    <col min="3" max="3" width="12" style="76" bestFit="1" customWidth="1"/>
    <col min="4" max="4" width="20" style="75" bestFit="1" customWidth="1"/>
    <col min="8" max="8" width="8.5703125" bestFit="1" customWidth="1"/>
    <col min="9" max="9" width="8.5703125" customWidth="1"/>
    <col min="10" max="10" width="8.28515625" bestFit="1" customWidth="1"/>
    <col min="11" max="11" width="8.5703125" bestFit="1" customWidth="1"/>
    <col min="13" max="13" width="19.85546875" bestFit="1" customWidth="1"/>
  </cols>
  <sheetData>
    <row r="1" spans="1:13" x14ac:dyDescent="0.25">
      <c r="A1" s="80" t="s">
        <v>39</v>
      </c>
      <c r="B1" s="81" t="s">
        <v>40</v>
      </c>
      <c r="C1" s="81" t="s">
        <v>41</v>
      </c>
      <c r="D1" s="81" t="s">
        <v>42</v>
      </c>
      <c r="E1" s="48"/>
      <c r="F1" s="48"/>
      <c r="G1" s="45" t="s">
        <v>40</v>
      </c>
      <c r="H1" s="45" t="s">
        <v>34</v>
      </c>
      <c r="I1" s="45" t="s">
        <v>55</v>
      </c>
      <c r="J1" s="45" t="s">
        <v>32</v>
      </c>
      <c r="K1" s="45" t="s">
        <v>33</v>
      </c>
    </row>
    <row r="2" spans="1:13" ht="15.75" thickBot="1" x14ac:dyDescent="0.3">
      <c r="A2" s="75" t="s">
        <v>43</v>
      </c>
      <c r="B2" s="76" t="s">
        <v>22</v>
      </c>
      <c r="C2" s="77">
        <v>0.12589254117941667</v>
      </c>
      <c r="D2" s="78" t="s">
        <v>44</v>
      </c>
      <c r="G2" t="s">
        <v>22</v>
      </c>
      <c r="H2" s="2">
        <f>AVERAGE(C2:C13)</f>
        <v>0.23158793784570064</v>
      </c>
      <c r="I2" s="2">
        <f>_xlfn.STDEV.S(C2:C13)</f>
        <v>0.15809078647998334</v>
      </c>
      <c r="J2" s="2">
        <f>MIN(C2:C13)</f>
        <v>6.3095734448019317E-2</v>
      </c>
      <c r="K2" s="2">
        <f>MAX(C2:C13)</f>
        <v>0.63095734448019325</v>
      </c>
      <c r="M2" s="8"/>
    </row>
    <row r="3" spans="1:13" ht="21.75" thickBot="1" x14ac:dyDescent="0.4">
      <c r="A3" s="75" t="s">
        <v>43</v>
      </c>
      <c r="B3" s="76" t="s">
        <v>22</v>
      </c>
      <c r="C3" s="77">
        <v>0.31622776601683794</v>
      </c>
      <c r="D3" s="78" t="s">
        <v>44</v>
      </c>
      <c r="G3" t="s">
        <v>21</v>
      </c>
      <c r="H3" s="2">
        <f>AVERAGE(C14:C49)</f>
        <v>0.97677202039830013</v>
      </c>
      <c r="I3" s="2">
        <f>_xlfn.STDEV.S(C14:C49)</f>
        <v>0.87166190659997356</v>
      </c>
      <c r="J3" s="2">
        <f>MIN(C14:C49)</f>
        <v>3.9810717055349634E-5</v>
      </c>
      <c r="K3" s="2">
        <f>MAX(C14:C49)</f>
        <v>4.4370219275879652</v>
      </c>
      <c r="M3" s="33" t="s">
        <v>37</v>
      </c>
    </row>
    <row r="4" spans="1:13" ht="15.75" thickBot="1" x14ac:dyDescent="0.3">
      <c r="A4" s="75" t="s">
        <v>43</v>
      </c>
      <c r="B4" s="76" t="s">
        <v>22</v>
      </c>
      <c r="C4" s="77">
        <v>0.25118864315095801</v>
      </c>
      <c r="D4" s="78" t="s">
        <v>44</v>
      </c>
      <c r="G4" t="s">
        <v>18</v>
      </c>
      <c r="H4" s="2">
        <f>AVERAGE(C50:C94)</f>
        <v>5.5035230551385893E-2</v>
      </c>
      <c r="I4" s="2">
        <f>_xlfn.STDEV.S(C50:C94)</f>
        <v>0.25721557881995583</v>
      </c>
      <c r="J4" s="2">
        <f>MIN(C50:C94)</f>
        <v>1.8620871366628623E-5</v>
      </c>
      <c r="K4" s="2">
        <f>MAX(C50:C94)</f>
        <v>1.2916879143294238</v>
      </c>
      <c r="M4" s="8"/>
    </row>
    <row r="5" spans="1:13" ht="21.75" thickBot="1" x14ac:dyDescent="0.4">
      <c r="A5" s="75" t="s">
        <v>43</v>
      </c>
      <c r="B5" s="76" t="s">
        <v>22</v>
      </c>
      <c r="C5" s="77">
        <v>0.25118864315095801</v>
      </c>
      <c r="D5" s="78" t="s">
        <v>44</v>
      </c>
      <c r="G5" t="s">
        <v>20</v>
      </c>
      <c r="H5" s="2">
        <f>AVERAGE(C95:C146)</f>
        <v>1.1149003446618557</v>
      </c>
      <c r="I5" s="2">
        <f>_xlfn.STDEV.S(C95:C146)</f>
        <v>0.4502453467807695</v>
      </c>
      <c r="J5" s="2">
        <f>MIN(C95:C146)</f>
        <v>1.4999999999999999E-4</v>
      </c>
      <c r="K5" s="2">
        <f>MAX(C95:C146)</f>
        <v>2.5499999999999998</v>
      </c>
      <c r="M5" s="29" t="s">
        <v>38</v>
      </c>
    </row>
    <row r="6" spans="1:13" x14ac:dyDescent="0.25">
      <c r="A6" s="75" t="s">
        <v>43</v>
      </c>
      <c r="B6" s="76" t="s">
        <v>22</v>
      </c>
      <c r="C6" s="77">
        <v>0.15848931924611132</v>
      </c>
      <c r="D6" s="78" t="s">
        <v>44</v>
      </c>
      <c r="G6" t="s">
        <v>17</v>
      </c>
      <c r="H6" s="2">
        <f>AVERAGE(C147:C190)</f>
        <v>1.2292960573826177E-4</v>
      </c>
      <c r="I6" s="2">
        <f>_xlfn.STDEV.S(C147:C190)</f>
        <v>1.0755226619390506E-4</v>
      </c>
      <c r="J6" s="2">
        <f>MIN(C147:C190)</f>
        <v>1.1220184543019627E-5</v>
      </c>
      <c r="K6" s="2">
        <f>MAX(C147:C190)</f>
        <v>5.5000000000000003E-4</v>
      </c>
      <c r="M6" s="8"/>
    </row>
    <row r="7" spans="1:13" x14ac:dyDescent="0.25">
      <c r="A7" s="75" t="s">
        <v>43</v>
      </c>
      <c r="B7" s="76" t="s">
        <v>22</v>
      </c>
      <c r="C7" s="77">
        <v>0.63095734448019325</v>
      </c>
      <c r="D7" s="78" t="s">
        <v>44</v>
      </c>
      <c r="G7" t="s">
        <v>36</v>
      </c>
      <c r="H7" s="2">
        <f>AVERAGE(C191:C232)</f>
        <v>5.9937664315039903E-4</v>
      </c>
      <c r="I7" s="2">
        <f>_xlfn.STDEV.S(C191:C232)</f>
        <v>1.0590117651901459E-3</v>
      </c>
      <c r="J7" s="2">
        <f>MIN(C191:C232)</f>
        <v>1.3803842646028827E-5</v>
      </c>
      <c r="K7" s="2">
        <f>MAX(C191:C232)</f>
        <v>4.3E-3</v>
      </c>
      <c r="M7" s="8"/>
    </row>
    <row r="8" spans="1:13" x14ac:dyDescent="0.25">
      <c r="A8" s="75" t="s">
        <v>43</v>
      </c>
      <c r="B8" s="76" t="s">
        <v>22</v>
      </c>
      <c r="C8" s="77">
        <v>6.3095734448019317E-2</v>
      </c>
      <c r="D8" s="78" t="s">
        <v>44</v>
      </c>
      <c r="M8" s="8"/>
    </row>
    <row r="9" spans="1:13" x14ac:dyDescent="0.25">
      <c r="A9" s="75" t="s">
        <v>43</v>
      </c>
      <c r="B9" s="76" t="s">
        <v>22</v>
      </c>
      <c r="C9" s="77">
        <v>0.12589254117941667</v>
      </c>
      <c r="D9" s="78" t="s">
        <v>44</v>
      </c>
    </row>
    <row r="10" spans="1:13" x14ac:dyDescent="0.25">
      <c r="A10" s="75" t="s">
        <v>43</v>
      </c>
      <c r="B10" s="76" t="s">
        <v>22</v>
      </c>
      <c r="C10" s="77">
        <v>0.1</v>
      </c>
      <c r="D10" s="78" t="s">
        <v>44</v>
      </c>
    </row>
    <row r="11" spans="1:13" x14ac:dyDescent="0.25">
      <c r="A11" s="75" t="s">
        <v>43</v>
      </c>
      <c r="B11" s="76" t="s">
        <v>22</v>
      </c>
      <c r="C11" s="77">
        <v>0.3981071705534972</v>
      </c>
      <c r="D11" s="78" t="s">
        <v>44</v>
      </c>
    </row>
    <row r="12" spans="1:13" x14ac:dyDescent="0.25">
      <c r="A12" s="75" t="s">
        <v>43</v>
      </c>
      <c r="B12" s="76" t="s">
        <v>22</v>
      </c>
      <c r="C12" s="77">
        <v>0.15848931924611132</v>
      </c>
      <c r="D12" s="78" t="s">
        <v>44</v>
      </c>
    </row>
    <row r="13" spans="1:13" x14ac:dyDescent="0.25">
      <c r="A13" s="75" t="s">
        <v>43</v>
      </c>
      <c r="B13" s="76" t="s">
        <v>22</v>
      </c>
      <c r="C13" s="77">
        <v>0.19952623149688795</v>
      </c>
      <c r="D13" s="78" t="s">
        <v>44</v>
      </c>
    </row>
    <row r="14" spans="1:13" x14ac:dyDescent="0.25">
      <c r="A14" s="75" t="s">
        <v>43</v>
      </c>
      <c r="B14" s="76" t="s">
        <v>21</v>
      </c>
      <c r="C14" s="77">
        <v>4.4370219275879652</v>
      </c>
      <c r="D14" s="78" t="s">
        <v>125</v>
      </c>
    </row>
    <row r="15" spans="1:13" x14ac:dyDescent="0.25">
      <c r="A15" s="75" t="s">
        <v>43</v>
      </c>
      <c r="B15" s="76" t="s">
        <v>21</v>
      </c>
      <c r="C15" s="77">
        <v>2.8599913307325533</v>
      </c>
      <c r="D15" s="78" t="s">
        <v>125</v>
      </c>
    </row>
    <row r="16" spans="1:13" x14ac:dyDescent="0.25">
      <c r="A16" s="75" t="s">
        <v>43</v>
      </c>
      <c r="B16" s="76" t="s">
        <v>21</v>
      </c>
      <c r="C16" s="77">
        <v>1.9885883347421809</v>
      </c>
      <c r="D16" s="78" t="s">
        <v>125</v>
      </c>
    </row>
    <row r="17" spans="1:7" x14ac:dyDescent="0.25">
      <c r="A17" s="75" t="s">
        <v>43</v>
      </c>
      <c r="B17" s="76" t="s">
        <v>21</v>
      </c>
      <c r="C17" s="77">
        <v>1.3148846960167715</v>
      </c>
      <c r="D17" s="78" t="s">
        <v>125</v>
      </c>
    </row>
    <row r="18" spans="1:7" x14ac:dyDescent="0.25">
      <c r="A18" s="75" t="s">
        <v>43</v>
      </c>
      <c r="B18" s="76" t="s">
        <v>21</v>
      </c>
      <c r="C18" s="77">
        <v>0.71817812118747459</v>
      </c>
      <c r="D18" s="78" t="s">
        <v>125</v>
      </c>
    </row>
    <row r="19" spans="1:7" x14ac:dyDescent="0.25">
      <c r="A19" s="75" t="s">
        <v>43</v>
      </c>
      <c r="B19" s="76" t="s">
        <v>21</v>
      </c>
      <c r="C19" s="77">
        <v>0.56115670183665489</v>
      </c>
      <c r="D19" s="78" t="s">
        <v>125</v>
      </c>
    </row>
    <row r="20" spans="1:7" x14ac:dyDescent="0.25">
      <c r="A20" s="75" t="s">
        <v>43</v>
      </c>
      <c r="B20" s="76" t="s">
        <v>21</v>
      </c>
      <c r="C20" s="77">
        <v>0.49283543204515851</v>
      </c>
      <c r="D20" s="78" t="s">
        <v>125</v>
      </c>
    </row>
    <row r="21" spans="1:7" x14ac:dyDescent="0.25">
      <c r="A21" s="75" t="s">
        <v>43</v>
      </c>
      <c r="B21" s="76" t="s">
        <v>21</v>
      </c>
      <c r="C21" s="77">
        <v>0.21877616239495523</v>
      </c>
      <c r="D21" s="78" t="s">
        <v>45</v>
      </c>
    </row>
    <row r="22" spans="1:7" x14ac:dyDescent="0.25">
      <c r="A22" s="75" t="s">
        <v>43</v>
      </c>
      <c r="B22" s="76" t="s">
        <v>21</v>
      </c>
      <c r="C22" s="77">
        <v>0.3981071705534972</v>
      </c>
      <c r="D22" s="78" t="s">
        <v>45</v>
      </c>
    </row>
    <row r="23" spans="1:7" x14ac:dyDescent="0.25">
      <c r="A23" s="75" t="s">
        <v>43</v>
      </c>
      <c r="B23" s="76" t="s">
        <v>21</v>
      </c>
      <c r="C23" s="77">
        <v>0.57543993733715693</v>
      </c>
      <c r="D23" s="78" t="s">
        <v>45</v>
      </c>
    </row>
    <row r="24" spans="1:7" x14ac:dyDescent="0.25">
      <c r="A24" s="75" t="s">
        <v>43</v>
      </c>
      <c r="B24" s="76" t="s">
        <v>21</v>
      </c>
      <c r="C24" s="77">
        <v>0.67608297539198181</v>
      </c>
      <c r="D24" s="78" t="s">
        <v>45</v>
      </c>
    </row>
    <row r="25" spans="1:7" x14ac:dyDescent="0.25">
      <c r="A25" s="75" t="s">
        <v>43</v>
      </c>
      <c r="B25" s="76" t="s">
        <v>21</v>
      </c>
      <c r="C25" s="77">
        <v>0.38904514499428056</v>
      </c>
      <c r="D25" s="78" t="s">
        <v>45</v>
      </c>
      <c r="G25" s="8"/>
    </row>
    <row r="26" spans="1:7" x14ac:dyDescent="0.25">
      <c r="A26" s="75" t="s">
        <v>43</v>
      </c>
      <c r="B26" s="76" t="s">
        <v>21</v>
      </c>
      <c r="C26" s="77">
        <v>0.660693448007596</v>
      </c>
      <c r="D26" s="78" t="s">
        <v>45</v>
      </c>
    </row>
    <row r="27" spans="1:7" x14ac:dyDescent="0.25">
      <c r="A27" s="75" t="s">
        <v>43</v>
      </c>
      <c r="B27" s="76" t="s">
        <v>21</v>
      </c>
      <c r="C27" s="77">
        <v>0.26915348039269155</v>
      </c>
      <c r="D27" s="78" t="s">
        <v>45</v>
      </c>
    </row>
    <row r="28" spans="1:7" x14ac:dyDescent="0.25">
      <c r="A28" s="75" t="s">
        <v>43</v>
      </c>
      <c r="B28" s="76" t="s">
        <v>21</v>
      </c>
      <c r="C28" s="77">
        <v>0.50118723362727224</v>
      </c>
      <c r="D28" s="78" t="s">
        <v>45</v>
      </c>
    </row>
    <row r="29" spans="1:7" x14ac:dyDescent="0.25">
      <c r="A29" s="75" t="s">
        <v>43</v>
      </c>
      <c r="B29" s="76" t="s">
        <v>21</v>
      </c>
      <c r="C29" s="77">
        <v>0.34673685045253166</v>
      </c>
      <c r="D29" s="78" t="s">
        <v>45</v>
      </c>
    </row>
    <row r="30" spans="1:7" x14ac:dyDescent="0.25">
      <c r="A30" s="75" t="s">
        <v>43</v>
      </c>
      <c r="B30" s="76" t="s">
        <v>21</v>
      </c>
      <c r="C30" s="77">
        <v>0.46773514128719818</v>
      </c>
      <c r="D30" s="78" t="s">
        <v>45</v>
      </c>
    </row>
    <row r="31" spans="1:7" x14ac:dyDescent="0.25">
      <c r="A31" s="75" t="s">
        <v>43</v>
      </c>
      <c r="B31" s="76" t="s">
        <v>21</v>
      </c>
      <c r="C31" s="77">
        <v>0.43651583224016594</v>
      </c>
      <c r="D31" s="78" t="s">
        <v>45</v>
      </c>
    </row>
    <row r="32" spans="1:7" x14ac:dyDescent="0.25">
      <c r="A32" s="75" t="s">
        <v>43</v>
      </c>
      <c r="B32" s="76" t="s">
        <v>21</v>
      </c>
      <c r="C32" s="77">
        <v>0.43651583224016594</v>
      </c>
      <c r="D32" s="78" t="s">
        <v>45</v>
      </c>
    </row>
    <row r="33" spans="1:4" x14ac:dyDescent="0.25">
      <c r="A33" s="75" t="s">
        <v>43</v>
      </c>
      <c r="B33" s="76" t="s">
        <v>21</v>
      </c>
      <c r="C33" s="77">
        <v>0.3981071705534972</v>
      </c>
      <c r="D33" s="78" t="s">
        <v>45</v>
      </c>
    </row>
    <row r="34" spans="1:4" x14ac:dyDescent="0.25">
      <c r="A34" s="75" t="s">
        <v>43</v>
      </c>
      <c r="B34" s="76" t="s">
        <v>21</v>
      </c>
      <c r="C34" s="77">
        <v>1.8149999999999999</v>
      </c>
      <c r="D34" s="78" t="s">
        <v>46</v>
      </c>
    </row>
    <row r="35" spans="1:4" x14ac:dyDescent="0.25">
      <c r="A35" s="75" t="s">
        <v>43</v>
      </c>
      <c r="B35" s="76" t="s">
        <v>21</v>
      </c>
      <c r="C35" s="77">
        <v>1.9630000000000001</v>
      </c>
      <c r="D35" s="78" t="s">
        <v>46</v>
      </c>
    </row>
    <row r="36" spans="1:4" x14ac:dyDescent="0.25">
      <c r="A36" s="75" t="s">
        <v>43</v>
      </c>
      <c r="B36" s="76" t="s">
        <v>21</v>
      </c>
      <c r="C36" s="77">
        <v>1.964</v>
      </c>
      <c r="D36" s="78" t="s">
        <v>46</v>
      </c>
    </row>
    <row r="37" spans="1:4" x14ac:dyDescent="0.25">
      <c r="A37" s="75" t="s">
        <v>43</v>
      </c>
      <c r="B37" s="76" t="s">
        <v>21</v>
      </c>
      <c r="C37" s="77">
        <v>1.8560000000000001</v>
      </c>
      <c r="D37" s="78" t="s">
        <v>46</v>
      </c>
    </row>
    <row r="38" spans="1:4" x14ac:dyDescent="0.25">
      <c r="A38" s="75" t="s">
        <v>43</v>
      </c>
      <c r="B38" s="76" t="s">
        <v>21</v>
      </c>
      <c r="C38" s="77">
        <v>1.4530000000000001</v>
      </c>
      <c r="D38" s="78" t="s">
        <v>46</v>
      </c>
    </row>
    <row r="39" spans="1:4" x14ac:dyDescent="0.25">
      <c r="A39" s="75" t="s">
        <v>43</v>
      </c>
      <c r="B39" s="76" t="s">
        <v>21</v>
      </c>
      <c r="C39" s="77">
        <v>1.1339999999999999</v>
      </c>
      <c r="D39" s="78" t="s">
        <v>46</v>
      </c>
    </row>
    <row r="40" spans="1:4" x14ac:dyDescent="0.25">
      <c r="A40" s="75" t="s">
        <v>43</v>
      </c>
      <c r="B40" s="76" t="s">
        <v>21</v>
      </c>
      <c r="C40" s="77">
        <v>1.359</v>
      </c>
      <c r="D40" s="78" t="s">
        <v>46</v>
      </c>
    </row>
    <row r="41" spans="1:4" x14ac:dyDescent="0.25">
      <c r="A41" s="75" t="s">
        <v>43</v>
      </c>
      <c r="B41" s="76" t="s">
        <v>21</v>
      </c>
      <c r="C41" s="77">
        <v>0.88300000000000001</v>
      </c>
      <c r="D41" s="78" t="s">
        <v>46</v>
      </c>
    </row>
    <row r="42" spans="1:4" x14ac:dyDescent="0.25">
      <c r="A42" s="75" t="s">
        <v>43</v>
      </c>
      <c r="B42" s="76" t="s">
        <v>21</v>
      </c>
      <c r="C42" s="77">
        <v>0.70099999999999996</v>
      </c>
      <c r="D42" s="78" t="s">
        <v>46</v>
      </c>
    </row>
    <row r="43" spans="1:4" x14ac:dyDescent="0.25">
      <c r="A43" s="75" t="s">
        <v>43</v>
      </c>
      <c r="B43" s="76" t="s">
        <v>21</v>
      </c>
      <c r="C43" s="77">
        <v>0.78200000000000003</v>
      </c>
      <c r="D43" s="78" t="s">
        <v>46</v>
      </c>
    </row>
    <row r="44" spans="1:4" x14ac:dyDescent="0.25">
      <c r="A44" s="75" t="s">
        <v>43</v>
      </c>
      <c r="B44" s="76" t="s">
        <v>21</v>
      </c>
      <c r="C44" s="77">
        <v>0.68500000000000005</v>
      </c>
      <c r="D44" s="78" t="s">
        <v>46</v>
      </c>
    </row>
    <row r="45" spans="1:4" x14ac:dyDescent="0.25">
      <c r="A45" s="75" t="s">
        <v>43</v>
      </c>
      <c r="B45" s="76" t="s">
        <v>21</v>
      </c>
      <c r="C45" s="77">
        <v>0.5</v>
      </c>
      <c r="D45" s="78" t="s">
        <v>46</v>
      </c>
    </row>
    <row r="46" spans="1:4" x14ac:dyDescent="0.25">
      <c r="A46" s="75" t="s">
        <v>43</v>
      </c>
      <c r="B46" s="76" t="s">
        <v>21</v>
      </c>
      <c r="C46" s="77">
        <v>0.61099999999999999</v>
      </c>
      <c r="D46" s="78" t="s">
        <v>46</v>
      </c>
    </row>
    <row r="47" spans="1:4" x14ac:dyDescent="0.25">
      <c r="A47" s="75" t="s">
        <v>43</v>
      </c>
      <c r="B47" s="76" t="s">
        <v>21</v>
      </c>
      <c r="C47" s="77">
        <v>0.61499999999999999</v>
      </c>
      <c r="D47" s="78" t="s">
        <v>46</v>
      </c>
    </row>
    <row r="48" spans="1:4" x14ac:dyDescent="0.25">
      <c r="A48" s="75" t="s">
        <v>43</v>
      </c>
      <c r="B48" s="76" t="s">
        <v>21</v>
      </c>
      <c r="C48" s="77">
        <v>0.69599999999999995</v>
      </c>
      <c r="D48" s="78" t="s">
        <v>46</v>
      </c>
    </row>
    <row r="49" spans="1:4" x14ac:dyDescent="0.25">
      <c r="A49" s="75" t="s">
        <v>43</v>
      </c>
      <c r="B49" s="76" t="s">
        <v>18</v>
      </c>
      <c r="C49" s="77">
        <v>3.9810717055349634E-5</v>
      </c>
      <c r="D49" s="78" t="s">
        <v>47</v>
      </c>
    </row>
    <row r="50" spans="1:4" x14ac:dyDescent="0.25">
      <c r="A50" s="75" t="s">
        <v>43</v>
      </c>
      <c r="B50" s="76" t="s">
        <v>18</v>
      </c>
      <c r="C50" s="77">
        <v>5.12861383991364E-5</v>
      </c>
      <c r="D50" s="78" t="s">
        <v>47</v>
      </c>
    </row>
    <row r="51" spans="1:4" x14ac:dyDescent="0.25">
      <c r="A51" s="75" t="s">
        <v>43</v>
      </c>
      <c r="B51" s="76" t="s">
        <v>18</v>
      </c>
      <c r="C51" s="77">
        <v>6.4565422903465383E-5</v>
      </c>
      <c r="D51" s="78" t="s">
        <v>47</v>
      </c>
    </row>
    <row r="52" spans="1:4" x14ac:dyDescent="0.25">
      <c r="A52" s="75" t="s">
        <v>43</v>
      </c>
      <c r="B52" s="76" t="s">
        <v>18</v>
      </c>
      <c r="C52" s="77">
        <v>5.6234132519034887E-5</v>
      </c>
      <c r="D52" s="78" t="s">
        <v>47</v>
      </c>
    </row>
    <row r="53" spans="1:4" x14ac:dyDescent="0.25">
      <c r="A53" s="75" t="s">
        <v>43</v>
      </c>
      <c r="B53" s="76" t="s">
        <v>18</v>
      </c>
      <c r="C53" s="77">
        <v>1.9952623149688769E-5</v>
      </c>
      <c r="D53" s="78" t="s">
        <v>47</v>
      </c>
    </row>
    <row r="54" spans="1:4" x14ac:dyDescent="0.25">
      <c r="A54" s="75" t="s">
        <v>43</v>
      </c>
      <c r="B54" s="76" t="s">
        <v>18</v>
      </c>
      <c r="C54" s="77">
        <v>3.7153522909717237E-5</v>
      </c>
      <c r="D54" s="78" t="s">
        <v>47</v>
      </c>
    </row>
    <row r="55" spans="1:4" x14ac:dyDescent="0.25">
      <c r="A55" s="75" t="s">
        <v>43</v>
      </c>
      <c r="B55" s="76" t="s">
        <v>18</v>
      </c>
      <c r="C55" s="77">
        <v>7.4131024130091641E-5</v>
      </c>
      <c r="D55" s="78" t="s">
        <v>47</v>
      </c>
    </row>
    <row r="56" spans="1:4" x14ac:dyDescent="0.25">
      <c r="A56" s="75" t="s">
        <v>43</v>
      </c>
      <c r="B56" s="76" t="s">
        <v>18</v>
      </c>
      <c r="C56" s="77">
        <v>1.2589254117941672E-4</v>
      </c>
      <c r="D56" s="78" t="s">
        <v>47</v>
      </c>
    </row>
    <row r="57" spans="1:4" x14ac:dyDescent="0.25">
      <c r="A57" s="75" t="s">
        <v>43</v>
      </c>
      <c r="B57" s="76" t="s">
        <v>18</v>
      </c>
      <c r="C57" s="77">
        <v>1.3182567385564069E-4</v>
      </c>
      <c r="D57" s="78" t="s">
        <v>47</v>
      </c>
    </row>
    <row r="58" spans="1:4" x14ac:dyDescent="0.25">
      <c r="A58" s="75" t="s">
        <v>43</v>
      </c>
      <c r="B58" s="76" t="s">
        <v>18</v>
      </c>
      <c r="C58" s="77">
        <v>1.2882495516931315E-4</v>
      </c>
      <c r="D58" s="78" t="s">
        <v>47</v>
      </c>
    </row>
    <row r="59" spans="1:4" x14ac:dyDescent="0.25">
      <c r="A59" s="75" t="s">
        <v>43</v>
      </c>
      <c r="B59" s="76" t="s">
        <v>18</v>
      </c>
      <c r="C59" s="77">
        <v>1.8620871366628623E-5</v>
      </c>
      <c r="D59" s="78" t="s">
        <v>47</v>
      </c>
    </row>
    <row r="60" spans="1:4" x14ac:dyDescent="0.25">
      <c r="A60" s="75" t="s">
        <v>43</v>
      </c>
      <c r="B60" s="76" t="s">
        <v>18</v>
      </c>
      <c r="C60" s="77">
        <v>4.6773514128719762E-5</v>
      </c>
      <c r="D60" s="78" t="s">
        <v>47</v>
      </c>
    </row>
    <row r="61" spans="1:4" x14ac:dyDescent="0.25">
      <c r="A61" s="75" t="s">
        <v>43</v>
      </c>
      <c r="B61" s="76" t="s">
        <v>18</v>
      </c>
      <c r="C61" s="77">
        <v>6.1659500186148184E-5</v>
      </c>
      <c r="D61" s="78" t="s">
        <v>47</v>
      </c>
    </row>
    <row r="62" spans="1:4" x14ac:dyDescent="0.25">
      <c r="A62" s="75" t="s">
        <v>43</v>
      </c>
      <c r="B62" s="76" t="s">
        <v>18</v>
      </c>
      <c r="C62" s="77">
        <v>8.912509381337452E-5</v>
      </c>
      <c r="D62" s="78" t="s">
        <v>47</v>
      </c>
    </row>
    <row r="63" spans="1:4" x14ac:dyDescent="0.25">
      <c r="A63" s="75" t="s">
        <v>43</v>
      </c>
      <c r="B63" s="76" t="s">
        <v>18</v>
      </c>
      <c r="C63" s="77">
        <v>2.5118864315095791E-5</v>
      </c>
      <c r="D63" s="78" t="s">
        <v>47</v>
      </c>
    </row>
    <row r="64" spans="1:4" x14ac:dyDescent="0.25">
      <c r="A64" s="75" t="s">
        <v>43</v>
      </c>
      <c r="B64" s="76" t="s">
        <v>18</v>
      </c>
      <c r="C64" s="77">
        <v>5.370317963702527E-5</v>
      </c>
      <c r="D64" s="78" t="s">
        <v>47</v>
      </c>
    </row>
    <row r="65" spans="1:4" x14ac:dyDescent="0.25">
      <c r="A65" s="75" t="s">
        <v>43</v>
      </c>
      <c r="B65" s="76" t="s">
        <v>18</v>
      </c>
      <c r="C65" s="77">
        <v>7.7624711662869057E-5</v>
      </c>
      <c r="D65" s="78" t="s">
        <v>47</v>
      </c>
    </row>
    <row r="66" spans="1:4" x14ac:dyDescent="0.25">
      <c r="A66" s="75" t="s">
        <v>43</v>
      </c>
      <c r="B66" s="76" t="s">
        <v>18</v>
      </c>
      <c r="C66" s="77">
        <v>1.202264434617413E-4</v>
      </c>
      <c r="D66" s="78" t="s">
        <v>47</v>
      </c>
    </row>
    <row r="67" spans="1:4" x14ac:dyDescent="0.25">
      <c r="A67" s="75" t="s">
        <v>43</v>
      </c>
      <c r="B67" s="76" t="s">
        <v>18</v>
      </c>
      <c r="C67" s="77">
        <v>1.7782794100389203E-4</v>
      </c>
      <c r="D67" s="78" t="s">
        <v>47</v>
      </c>
    </row>
    <row r="68" spans="1:4" x14ac:dyDescent="0.25">
      <c r="A68" s="75" t="s">
        <v>43</v>
      </c>
      <c r="B68" s="76" t="s">
        <v>18</v>
      </c>
      <c r="C68" s="77">
        <v>1.3803842646028844E-4</v>
      </c>
      <c r="D68" s="78" t="s">
        <v>47</v>
      </c>
    </row>
    <row r="69" spans="1:4" x14ac:dyDescent="0.25">
      <c r="A69" s="75" t="s">
        <v>43</v>
      </c>
      <c r="B69" s="76" t="s">
        <v>18</v>
      </c>
      <c r="C69" s="77">
        <v>3.9810717055349634E-5</v>
      </c>
      <c r="D69" s="78" t="s">
        <v>47</v>
      </c>
    </row>
    <row r="70" spans="1:4" x14ac:dyDescent="0.25">
      <c r="A70" s="75" t="s">
        <v>43</v>
      </c>
      <c r="B70" s="76" t="s">
        <v>18</v>
      </c>
      <c r="C70" s="77">
        <v>6.4565422903465383E-5</v>
      </c>
      <c r="D70" s="78" t="s">
        <v>47</v>
      </c>
    </row>
    <row r="71" spans="1:4" x14ac:dyDescent="0.25">
      <c r="A71" s="75" t="s">
        <v>43</v>
      </c>
      <c r="B71" s="76" t="s">
        <v>18</v>
      </c>
      <c r="C71" s="77">
        <v>1.4791083881682062E-4</v>
      </c>
      <c r="D71" s="78" t="s">
        <v>47</v>
      </c>
    </row>
    <row r="72" spans="1:4" x14ac:dyDescent="0.25">
      <c r="A72" s="75" t="s">
        <v>43</v>
      </c>
      <c r="B72" s="76" t="s">
        <v>18</v>
      </c>
      <c r="C72" s="77">
        <v>1.6218100973589279E-4</v>
      </c>
      <c r="D72" s="78" t="s">
        <v>47</v>
      </c>
    </row>
    <row r="73" spans="1:4" x14ac:dyDescent="0.25">
      <c r="A73" s="75" t="s">
        <v>43</v>
      </c>
      <c r="B73" s="76" t="s">
        <v>18</v>
      </c>
      <c r="C73" s="77">
        <v>1.6595869074375585E-4</v>
      </c>
      <c r="D73" s="78" t="s">
        <v>47</v>
      </c>
    </row>
    <row r="74" spans="1:4" x14ac:dyDescent="0.25">
      <c r="A74" s="75" t="s">
        <v>43</v>
      </c>
      <c r="B74" s="76" t="s">
        <v>18</v>
      </c>
      <c r="C74" s="77">
        <v>2.1877616239495513E-4</v>
      </c>
      <c r="D74" s="78" t="s">
        <v>47</v>
      </c>
    </row>
    <row r="75" spans="1:4" x14ac:dyDescent="0.25">
      <c r="A75" s="75" t="s">
        <v>43</v>
      </c>
      <c r="B75" s="76" t="s">
        <v>18</v>
      </c>
      <c r="C75" s="77">
        <v>5.4954087385762447E-5</v>
      </c>
      <c r="D75" s="78" t="s">
        <v>47</v>
      </c>
    </row>
    <row r="76" spans="1:4" x14ac:dyDescent="0.25">
      <c r="A76" s="75" t="s">
        <v>43</v>
      </c>
      <c r="B76" s="76" t="s">
        <v>18</v>
      </c>
      <c r="C76" s="77">
        <v>7.9432823472428153E-5</v>
      </c>
      <c r="D76" s="78" t="s">
        <v>47</v>
      </c>
    </row>
    <row r="77" spans="1:4" x14ac:dyDescent="0.25">
      <c r="A77" s="75" t="s">
        <v>43</v>
      </c>
      <c r="B77" s="76" t="s">
        <v>18</v>
      </c>
      <c r="C77" s="77">
        <v>1.584893192461112E-4</v>
      </c>
      <c r="D77" s="78" t="s">
        <v>47</v>
      </c>
    </row>
    <row r="78" spans="1:4" x14ac:dyDescent="0.25">
      <c r="A78" s="75" t="s">
        <v>43</v>
      </c>
      <c r="B78" s="76" t="s">
        <v>18</v>
      </c>
      <c r="C78" s="77">
        <v>1.9054607179632438E-4</v>
      </c>
      <c r="D78" s="78" t="s">
        <v>47</v>
      </c>
    </row>
    <row r="79" spans="1:4" x14ac:dyDescent="0.25">
      <c r="A79" s="75" t="s">
        <v>43</v>
      </c>
      <c r="B79" s="76" t="s">
        <v>18</v>
      </c>
      <c r="C79" s="77">
        <v>2.1877616239495513E-4</v>
      </c>
      <c r="D79" s="78" t="s">
        <v>47</v>
      </c>
    </row>
    <row r="80" spans="1:4" x14ac:dyDescent="0.25">
      <c r="A80" s="75" t="s">
        <v>43</v>
      </c>
      <c r="B80" s="76" t="s">
        <v>18</v>
      </c>
      <c r="C80" s="77">
        <v>8.1283051616409918E-5</v>
      </c>
      <c r="D80" s="78" t="s">
        <v>47</v>
      </c>
    </row>
    <row r="81" spans="1:4" x14ac:dyDescent="0.25">
      <c r="A81" s="75" t="s">
        <v>43</v>
      </c>
      <c r="B81" s="76" t="s">
        <v>18</v>
      </c>
      <c r="C81" s="77">
        <v>1.4791083881682062E-4</v>
      </c>
      <c r="D81" s="78" t="s">
        <v>47</v>
      </c>
    </row>
    <row r="82" spans="1:4" x14ac:dyDescent="0.25">
      <c r="A82" s="75" t="s">
        <v>43</v>
      </c>
      <c r="B82" s="76" t="s">
        <v>18</v>
      </c>
      <c r="C82" s="77">
        <v>3.0199517204020158E-4</v>
      </c>
      <c r="D82" s="78" t="s">
        <v>47</v>
      </c>
    </row>
    <row r="83" spans="1:4" x14ac:dyDescent="0.25">
      <c r="A83" s="75" t="s">
        <v>43</v>
      </c>
      <c r="B83" s="76" t="s">
        <v>18</v>
      </c>
      <c r="C83" s="77">
        <v>3.3884415613920208E-4</v>
      </c>
      <c r="D83" s="78" t="s">
        <v>47</v>
      </c>
    </row>
    <row r="84" spans="1:4" x14ac:dyDescent="0.25">
      <c r="A84" s="75" t="s">
        <v>43</v>
      </c>
      <c r="B84" s="76" t="s">
        <v>18</v>
      </c>
      <c r="C84" s="77">
        <v>3.0902954325135899E-4</v>
      </c>
      <c r="D84" s="78" t="s">
        <v>47</v>
      </c>
    </row>
    <row r="85" spans="1:4" x14ac:dyDescent="0.25">
      <c r="A85" s="75" t="s">
        <v>43</v>
      </c>
      <c r="B85" s="76" t="s">
        <v>18</v>
      </c>
      <c r="C85" s="77">
        <v>4.1686938347033518E-4</v>
      </c>
      <c r="D85" s="78" t="s">
        <v>47</v>
      </c>
    </row>
    <row r="86" spans="1:4" x14ac:dyDescent="0.25">
      <c r="A86" s="75" t="s">
        <v>43</v>
      </c>
      <c r="B86" s="76" t="s">
        <v>18</v>
      </c>
      <c r="C86" s="77">
        <v>1.3768485466598675E-3</v>
      </c>
      <c r="D86" s="78" t="s">
        <v>125</v>
      </c>
    </row>
    <row r="87" spans="1:4" x14ac:dyDescent="0.25">
      <c r="A87" s="75" t="s">
        <v>43</v>
      </c>
      <c r="B87" s="76" t="s">
        <v>18</v>
      </c>
      <c r="C87" s="77">
        <v>1.0273081924577375E-3</v>
      </c>
      <c r="D87" s="78" t="s">
        <v>125</v>
      </c>
    </row>
    <row r="88" spans="1:4" x14ac:dyDescent="0.25">
      <c r="A88" s="75" t="s">
        <v>43</v>
      </c>
      <c r="B88" s="76" t="s">
        <v>18</v>
      </c>
      <c r="C88" s="77">
        <v>7.8613693998309385E-4</v>
      </c>
      <c r="D88" s="78" t="s">
        <v>125</v>
      </c>
    </row>
    <row r="89" spans="1:4" x14ac:dyDescent="0.25">
      <c r="A89" s="75" t="s">
        <v>43</v>
      </c>
      <c r="B89" s="76" t="s">
        <v>18</v>
      </c>
      <c r="C89" s="77">
        <v>1.1320754716981133E-3</v>
      </c>
      <c r="D89" s="78" t="s">
        <v>125</v>
      </c>
    </row>
    <row r="90" spans="1:4" x14ac:dyDescent="0.25">
      <c r="A90" s="75" t="s">
        <v>43</v>
      </c>
      <c r="B90" s="76" t="s">
        <v>18</v>
      </c>
      <c r="C90" s="77">
        <v>9.3533956893045948E-4</v>
      </c>
      <c r="D90" s="78" t="s">
        <v>125</v>
      </c>
    </row>
    <row r="91" spans="1:4" x14ac:dyDescent="0.25">
      <c r="A91" s="75" t="s">
        <v>43</v>
      </c>
      <c r="B91" s="76" t="s">
        <v>18</v>
      </c>
      <c r="C91" s="77">
        <v>4.1813208284486128E-4</v>
      </c>
      <c r="D91" s="78" t="s">
        <v>125</v>
      </c>
    </row>
    <row r="92" spans="1:4" x14ac:dyDescent="0.25">
      <c r="A92" s="75" t="s">
        <v>43</v>
      </c>
      <c r="B92" s="76" t="s">
        <v>18</v>
      </c>
      <c r="C92" s="77">
        <v>3.734259661311333E-4</v>
      </c>
      <c r="D92" s="78" t="s">
        <v>125</v>
      </c>
    </row>
    <row r="93" spans="1:4" x14ac:dyDescent="0.25">
      <c r="A93" s="75" t="s">
        <v>43</v>
      </c>
      <c r="B93" s="76" t="s">
        <v>20</v>
      </c>
      <c r="C93" s="77">
        <v>1.2916879143294238</v>
      </c>
      <c r="D93" s="78" t="s">
        <v>125</v>
      </c>
    </row>
    <row r="94" spans="1:4" x14ac:dyDescent="0.25">
      <c r="A94" s="75" t="s">
        <v>43</v>
      </c>
      <c r="B94" s="76" t="s">
        <v>20</v>
      </c>
      <c r="C94" s="77">
        <v>1.1742522756827047</v>
      </c>
      <c r="D94" s="78" t="s">
        <v>125</v>
      </c>
    </row>
    <row r="95" spans="1:4" x14ac:dyDescent="0.25">
      <c r="A95" s="75" t="s">
        <v>43</v>
      </c>
      <c r="B95" s="76" t="s">
        <v>20</v>
      </c>
      <c r="C95" s="77">
        <v>1.1179205409974642</v>
      </c>
      <c r="D95" s="78" t="s">
        <v>125</v>
      </c>
    </row>
    <row r="96" spans="1:4" x14ac:dyDescent="0.25">
      <c r="A96" s="75" t="s">
        <v>43</v>
      </c>
      <c r="B96" s="76" t="s">
        <v>20</v>
      </c>
      <c r="C96" s="77">
        <v>1.0763102725366875</v>
      </c>
      <c r="D96" s="78" t="s">
        <v>125</v>
      </c>
    </row>
    <row r="97" spans="1:4" x14ac:dyDescent="0.25">
      <c r="A97" s="75" t="s">
        <v>43</v>
      </c>
      <c r="B97" s="76" t="s">
        <v>20</v>
      </c>
      <c r="C97" s="77">
        <v>0.90890605937372915</v>
      </c>
      <c r="D97" s="78" t="s">
        <v>125</v>
      </c>
    </row>
    <row r="98" spans="1:4" x14ac:dyDescent="0.25">
      <c r="A98" s="75" t="s">
        <v>43</v>
      </c>
      <c r="B98" s="76" t="s">
        <v>20</v>
      </c>
      <c r="C98" s="77">
        <v>0.88432981633450569</v>
      </c>
      <c r="D98" s="78" t="s">
        <v>125</v>
      </c>
    </row>
    <row r="99" spans="1:4" x14ac:dyDescent="0.25">
      <c r="A99" s="75" t="s">
        <v>43</v>
      </c>
      <c r="B99" s="76" t="s">
        <v>20</v>
      </c>
      <c r="C99" s="77">
        <v>0.81372123317412071</v>
      </c>
      <c r="D99" s="78" t="s">
        <v>125</v>
      </c>
    </row>
    <row r="100" spans="1:4" x14ac:dyDescent="0.25">
      <c r="A100" s="75" t="s">
        <v>43</v>
      </c>
      <c r="B100" s="76" t="s">
        <v>20</v>
      </c>
      <c r="C100" s="77">
        <v>1.0900000000000001</v>
      </c>
      <c r="D100" s="78" t="s">
        <v>48</v>
      </c>
    </row>
    <row r="101" spans="1:4" x14ac:dyDescent="0.25">
      <c r="A101" s="75" t="s">
        <v>43</v>
      </c>
      <c r="B101" s="76" t="s">
        <v>20</v>
      </c>
      <c r="C101" s="77">
        <v>0.91</v>
      </c>
      <c r="D101" s="78" t="s">
        <v>48</v>
      </c>
    </row>
    <row r="102" spans="1:4" x14ac:dyDescent="0.25">
      <c r="A102" s="75" t="s">
        <v>43</v>
      </c>
      <c r="B102" s="76" t="s">
        <v>20</v>
      </c>
      <c r="C102" s="77">
        <v>1.07</v>
      </c>
      <c r="D102" s="78" t="s">
        <v>48</v>
      </c>
    </row>
    <row r="103" spans="1:4" x14ac:dyDescent="0.25">
      <c r="A103" s="75" t="s">
        <v>43</v>
      </c>
      <c r="B103" s="76" t="s">
        <v>20</v>
      </c>
      <c r="C103" s="77">
        <v>0.94</v>
      </c>
      <c r="D103" s="78" t="s">
        <v>48</v>
      </c>
    </row>
    <row r="104" spans="1:4" x14ac:dyDescent="0.25">
      <c r="A104" s="75" t="s">
        <v>43</v>
      </c>
      <c r="B104" s="76" t="s">
        <v>20</v>
      </c>
      <c r="C104" s="77">
        <v>0.9</v>
      </c>
      <c r="D104" s="78" t="s">
        <v>48</v>
      </c>
    </row>
    <row r="105" spans="1:4" x14ac:dyDescent="0.25">
      <c r="A105" s="75" t="s">
        <v>43</v>
      </c>
      <c r="B105" s="76" t="s">
        <v>20</v>
      </c>
      <c r="C105" s="77">
        <v>1.04</v>
      </c>
      <c r="D105" s="78" t="s">
        <v>48</v>
      </c>
    </row>
    <row r="106" spans="1:4" x14ac:dyDescent="0.25">
      <c r="A106" s="75" t="s">
        <v>43</v>
      </c>
      <c r="B106" s="76" t="s">
        <v>20</v>
      </c>
      <c r="C106" s="77">
        <v>0.99</v>
      </c>
      <c r="D106" s="78" t="s">
        <v>48</v>
      </c>
    </row>
    <row r="107" spans="1:4" x14ac:dyDescent="0.25">
      <c r="A107" s="75" t="s">
        <v>43</v>
      </c>
      <c r="B107" s="76" t="s">
        <v>20</v>
      </c>
      <c r="C107" s="77">
        <v>1.02</v>
      </c>
      <c r="D107" s="78" t="s">
        <v>48</v>
      </c>
    </row>
    <row r="108" spans="1:4" x14ac:dyDescent="0.25">
      <c r="A108" s="75" t="s">
        <v>43</v>
      </c>
      <c r="B108" s="76" t="s">
        <v>20</v>
      </c>
      <c r="C108" s="77">
        <v>1.05</v>
      </c>
      <c r="D108" s="78" t="s">
        <v>48</v>
      </c>
    </row>
    <row r="109" spans="1:4" x14ac:dyDescent="0.25">
      <c r="A109" s="75" t="s">
        <v>43</v>
      </c>
      <c r="B109" s="76" t="s">
        <v>20</v>
      </c>
      <c r="C109" s="77">
        <v>0.93</v>
      </c>
      <c r="D109" s="78" t="s">
        <v>48</v>
      </c>
    </row>
    <row r="110" spans="1:4" x14ac:dyDescent="0.25">
      <c r="A110" s="75" t="s">
        <v>43</v>
      </c>
      <c r="B110" s="76" t="s">
        <v>20</v>
      </c>
      <c r="C110" s="77">
        <v>0.95</v>
      </c>
      <c r="D110" s="79" t="s">
        <v>48</v>
      </c>
    </row>
    <row r="111" spans="1:4" x14ac:dyDescent="0.25">
      <c r="A111" s="75" t="s">
        <v>43</v>
      </c>
      <c r="B111" s="76" t="s">
        <v>20</v>
      </c>
      <c r="C111" s="77">
        <v>0.97</v>
      </c>
      <c r="D111" s="79" t="s">
        <v>48</v>
      </c>
    </row>
    <row r="112" spans="1:4" x14ac:dyDescent="0.25">
      <c r="A112" s="75" t="s">
        <v>43</v>
      </c>
      <c r="B112" s="76" t="s">
        <v>20</v>
      </c>
      <c r="C112" s="77">
        <v>0.93</v>
      </c>
      <c r="D112" s="79" t="s">
        <v>48</v>
      </c>
    </row>
    <row r="113" spans="1:4" x14ac:dyDescent="0.25">
      <c r="A113" s="75" t="s">
        <v>43</v>
      </c>
      <c r="B113" s="76" t="s">
        <v>20</v>
      </c>
      <c r="C113" s="77">
        <v>0.97</v>
      </c>
      <c r="D113" s="79" t="s">
        <v>48</v>
      </c>
    </row>
    <row r="114" spans="1:4" x14ac:dyDescent="0.25">
      <c r="A114" s="75" t="s">
        <v>43</v>
      </c>
      <c r="B114" s="76" t="s">
        <v>20</v>
      </c>
      <c r="C114" s="77">
        <v>0.94</v>
      </c>
      <c r="D114" s="79" t="s">
        <v>48</v>
      </c>
    </row>
    <row r="115" spans="1:4" x14ac:dyDescent="0.25">
      <c r="A115" s="75" t="s">
        <v>43</v>
      </c>
      <c r="B115" s="76" t="s">
        <v>20</v>
      </c>
      <c r="C115" s="77">
        <v>0.9</v>
      </c>
      <c r="D115" s="79" t="s">
        <v>48</v>
      </c>
    </row>
    <row r="116" spans="1:4" x14ac:dyDescent="0.25">
      <c r="A116" s="75" t="s">
        <v>43</v>
      </c>
      <c r="B116" s="76" t="s">
        <v>20</v>
      </c>
      <c r="C116" s="77">
        <v>1.234</v>
      </c>
      <c r="D116" s="79" t="s">
        <v>46</v>
      </c>
    </row>
    <row r="117" spans="1:4" x14ac:dyDescent="0.25">
      <c r="A117" s="75" t="s">
        <v>43</v>
      </c>
      <c r="B117" s="76" t="s">
        <v>20</v>
      </c>
      <c r="C117" s="77">
        <v>1.21</v>
      </c>
      <c r="D117" s="79" t="s">
        <v>46</v>
      </c>
    </row>
    <row r="118" spans="1:4" x14ac:dyDescent="0.25">
      <c r="A118" s="75" t="s">
        <v>43</v>
      </c>
      <c r="B118" s="76" t="s">
        <v>20</v>
      </c>
      <c r="C118" s="77">
        <v>1.1299999999999999</v>
      </c>
      <c r="D118" s="79" t="s">
        <v>46</v>
      </c>
    </row>
    <row r="119" spans="1:4" x14ac:dyDescent="0.25">
      <c r="A119" s="75" t="s">
        <v>43</v>
      </c>
      <c r="B119" s="76" t="s">
        <v>20</v>
      </c>
      <c r="C119" s="77">
        <v>1.51</v>
      </c>
      <c r="D119" s="79" t="s">
        <v>46</v>
      </c>
    </row>
    <row r="120" spans="1:4" x14ac:dyDescent="0.25">
      <c r="A120" s="75" t="s">
        <v>43</v>
      </c>
      <c r="B120" s="76" t="s">
        <v>20</v>
      </c>
      <c r="C120" s="77">
        <v>1.175</v>
      </c>
      <c r="D120" s="78" t="s">
        <v>46</v>
      </c>
    </row>
    <row r="121" spans="1:4" x14ac:dyDescent="0.25">
      <c r="A121" s="75" t="s">
        <v>43</v>
      </c>
      <c r="B121" s="76" t="s">
        <v>20</v>
      </c>
      <c r="C121" s="77">
        <v>1.1659999999999999</v>
      </c>
      <c r="D121" s="78" t="s">
        <v>46</v>
      </c>
    </row>
    <row r="122" spans="1:4" x14ac:dyDescent="0.25">
      <c r="A122" s="75" t="s">
        <v>43</v>
      </c>
      <c r="B122" s="76" t="s">
        <v>20</v>
      </c>
      <c r="C122" s="77">
        <v>1.1879999999999999</v>
      </c>
      <c r="D122" s="78" t="s">
        <v>46</v>
      </c>
    </row>
    <row r="123" spans="1:4" x14ac:dyDescent="0.25">
      <c r="A123" s="75" t="s">
        <v>43</v>
      </c>
      <c r="B123" s="76" t="s">
        <v>20</v>
      </c>
      <c r="C123" s="77">
        <v>1.1080000000000001</v>
      </c>
      <c r="D123" s="78" t="s">
        <v>46</v>
      </c>
    </row>
    <row r="124" spans="1:4" x14ac:dyDescent="0.25">
      <c r="A124" s="75" t="s">
        <v>43</v>
      </c>
      <c r="B124" s="76" t="s">
        <v>20</v>
      </c>
      <c r="C124" s="77">
        <v>1.125</v>
      </c>
      <c r="D124" s="78" t="s">
        <v>46</v>
      </c>
    </row>
    <row r="125" spans="1:4" x14ac:dyDescent="0.25">
      <c r="A125" s="75" t="s">
        <v>43</v>
      </c>
      <c r="B125" s="76" t="s">
        <v>20</v>
      </c>
      <c r="C125" s="77">
        <v>1.107</v>
      </c>
      <c r="D125" s="78" t="s">
        <v>46</v>
      </c>
    </row>
    <row r="126" spans="1:4" x14ac:dyDescent="0.25">
      <c r="A126" s="75" t="s">
        <v>43</v>
      </c>
      <c r="B126" s="76" t="s">
        <v>20</v>
      </c>
      <c r="C126" s="77">
        <v>1.1000000000000001</v>
      </c>
      <c r="D126" s="78" t="s">
        <v>46</v>
      </c>
    </row>
    <row r="127" spans="1:4" x14ac:dyDescent="0.25">
      <c r="A127" s="75" t="s">
        <v>43</v>
      </c>
      <c r="B127" s="76" t="s">
        <v>20</v>
      </c>
      <c r="C127" s="77">
        <v>1.0640000000000001</v>
      </c>
      <c r="D127" s="78" t="s">
        <v>46</v>
      </c>
    </row>
    <row r="128" spans="1:4" x14ac:dyDescent="0.25">
      <c r="A128" s="75" t="s">
        <v>43</v>
      </c>
      <c r="B128" s="76" t="s">
        <v>20</v>
      </c>
      <c r="C128" s="77">
        <v>1.0609999999999999</v>
      </c>
      <c r="D128" s="78" t="s">
        <v>46</v>
      </c>
    </row>
    <row r="129" spans="1:4" x14ac:dyDescent="0.25">
      <c r="A129" s="75" t="s">
        <v>43</v>
      </c>
      <c r="B129" s="76" t="s">
        <v>20</v>
      </c>
      <c r="C129" s="77">
        <v>1.0469999999999999</v>
      </c>
      <c r="D129" s="78" t="s">
        <v>46</v>
      </c>
    </row>
    <row r="130" spans="1:4" x14ac:dyDescent="0.25">
      <c r="A130" s="75" t="s">
        <v>43</v>
      </c>
      <c r="B130" s="76" t="s">
        <v>20</v>
      </c>
      <c r="C130" s="77">
        <v>1.08</v>
      </c>
      <c r="D130" s="78" t="s">
        <v>46</v>
      </c>
    </row>
    <row r="131" spans="1:4" x14ac:dyDescent="0.25">
      <c r="A131" s="75" t="s">
        <v>43</v>
      </c>
      <c r="B131" s="76" t="s">
        <v>20</v>
      </c>
      <c r="C131" s="77">
        <v>1.0189999999999999</v>
      </c>
      <c r="D131" s="78" t="s">
        <v>46</v>
      </c>
    </row>
    <row r="132" spans="1:4" x14ac:dyDescent="0.25">
      <c r="A132" s="75" t="s">
        <v>43</v>
      </c>
      <c r="B132" s="76" t="s">
        <v>20</v>
      </c>
      <c r="C132" s="77">
        <v>0.98899999999999999</v>
      </c>
      <c r="D132" s="78" t="s">
        <v>46</v>
      </c>
    </row>
    <row r="133" spans="1:4" x14ac:dyDescent="0.25">
      <c r="A133" s="75" t="s">
        <v>43</v>
      </c>
      <c r="B133" s="76" t="s">
        <v>20</v>
      </c>
      <c r="C133" s="77">
        <v>2.5499999999999998</v>
      </c>
      <c r="D133" s="78" t="s">
        <v>109</v>
      </c>
    </row>
    <row r="134" spans="1:4" x14ac:dyDescent="0.25">
      <c r="A134" s="75" t="s">
        <v>43</v>
      </c>
      <c r="B134" s="76" t="s">
        <v>20</v>
      </c>
      <c r="C134" s="77">
        <v>1.61</v>
      </c>
      <c r="D134" s="78" t="s">
        <v>109</v>
      </c>
    </row>
    <row r="135" spans="1:4" x14ac:dyDescent="0.25">
      <c r="A135" s="75" t="s">
        <v>43</v>
      </c>
      <c r="B135" s="76" t="s">
        <v>20</v>
      </c>
      <c r="C135" s="77">
        <v>1.1299999999999999</v>
      </c>
      <c r="D135" s="78" t="s">
        <v>109</v>
      </c>
    </row>
    <row r="136" spans="1:4" x14ac:dyDescent="0.25">
      <c r="A136" s="75" t="s">
        <v>43</v>
      </c>
      <c r="B136" s="76" t="s">
        <v>20</v>
      </c>
      <c r="C136" s="77">
        <v>2.13</v>
      </c>
      <c r="D136" s="78" t="s">
        <v>109</v>
      </c>
    </row>
    <row r="137" spans="1:4" x14ac:dyDescent="0.25">
      <c r="A137" s="75" t="s">
        <v>43</v>
      </c>
      <c r="B137" s="76" t="s">
        <v>20</v>
      </c>
      <c r="C137" s="77">
        <v>1.28</v>
      </c>
      <c r="D137" s="78" t="s">
        <v>109</v>
      </c>
    </row>
    <row r="138" spans="1:4" x14ac:dyDescent="0.25">
      <c r="A138" s="75" t="s">
        <v>43</v>
      </c>
      <c r="B138" s="76" t="s">
        <v>20</v>
      </c>
      <c r="C138" s="77">
        <v>2.27</v>
      </c>
      <c r="D138" s="78" t="s">
        <v>109</v>
      </c>
    </row>
    <row r="139" spans="1:4" x14ac:dyDescent="0.25">
      <c r="A139" s="75" t="s">
        <v>43</v>
      </c>
      <c r="B139" s="76" t="s">
        <v>20</v>
      </c>
      <c r="C139" s="77">
        <v>1.69</v>
      </c>
      <c r="D139" s="78" t="s">
        <v>109</v>
      </c>
    </row>
    <row r="140" spans="1:4" x14ac:dyDescent="0.25">
      <c r="A140" s="75" t="s">
        <v>43</v>
      </c>
      <c r="B140" s="76" t="s">
        <v>20</v>
      </c>
      <c r="C140" s="77">
        <v>1.17</v>
      </c>
      <c r="D140" s="78" t="s">
        <v>109</v>
      </c>
    </row>
    <row r="141" spans="1:4" x14ac:dyDescent="0.25">
      <c r="A141" s="75" t="s">
        <v>43</v>
      </c>
      <c r="B141" s="76" t="s">
        <v>20</v>
      </c>
      <c r="C141" s="77">
        <v>1.89</v>
      </c>
      <c r="D141" s="78" t="s">
        <v>109</v>
      </c>
    </row>
    <row r="142" spans="1:4" x14ac:dyDescent="0.25">
      <c r="A142" s="75" t="s">
        <v>43</v>
      </c>
      <c r="B142" s="76" t="s">
        <v>20</v>
      </c>
      <c r="C142" s="77">
        <v>1.54</v>
      </c>
      <c r="D142" s="78" t="s">
        <v>109</v>
      </c>
    </row>
    <row r="143" spans="1:4" x14ac:dyDescent="0.25">
      <c r="A143" s="75" t="s">
        <v>43</v>
      </c>
      <c r="B143" s="76" t="s">
        <v>20</v>
      </c>
      <c r="C143" s="77">
        <v>1</v>
      </c>
      <c r="D143" s="78" t="s">
        <v>46</v>
      </c>
    </row>
    <row r="144" spans="1:4" x14ac:dyDescent="0.25">
      <c r="A144" s="75" t="s">
        <v>43</v>
      </c>
      <c r="B144" s="76" t="s">
        <v>17</v>
      </c>
      <c r="C144" s="77">
        <v>1.4999999999999999E-4</v>
      </c>
      <c r="D144" s="78" t="s">
        <v>49</v>
      </c>
    </row>
    <row r="145" spans="1:4" x14ac:dyDescent="0.25">
      <c r="A145" s="75" t="s">
        <v>43</v>
      </c>
      <c r="B145" s="76" t="s">
        <v>17</v>
      </c>
      <c r="C145" s="77">
        <v>2.4000000000000001E-4</v>
      </c>
      <c r="D145" s="78" t="s">
        <v>49</v>
      </c>
    </row>
    <row r="146" spans="1:4" x14ac:dyDescent="0.25">
      <c r="A146" s="75" t="s">
        <v>43</v>
      </c>
      <c r="B146" s="76" t="s">
        <v>17</v>
      </c>
      <c r="C146" s="77">
        <v>2.4000000000000001E-4</v>
      </c>
      <c r="D146" s="78" t="s">
        <v>49</v>
      </c>
    </row>
    <row r="147" spans="1:4" x14ac:dyDescent="0.25">
      <c r="A147" s="75" t="s">
        <v>43</v>
      </c>
      <c r="B147" s="76" t="s">
        <v>17</v>
      </c>
      <c r="C147" s="77">
        <v>3.6999999999999999E-4</v>
      </c>
      <c r="D147" s="78" t="s">
        <v>49</v>
      </c>
    </row>
    <row r="148" spans="1:4" x14ac:dyDescent="0.25">
      <c r="A148" s="75" t="s">
        <v>43</v>
      </c>
      <c r="B148" s="76" t="s">
        <v>17</v>
      </c>
      <c r="C148" s="77">
        <v>3.8999999999999999E-4</v>
      </c>
      <c r="D148" s="78" t="s">
        <v>49</v>
      </c>
    </row>
    <row r="149" spans="1:4" x14ac:dyDescent="0.25">
      <c r="A149" s="75" t="s">
        <v>43</v>
      </c>
      <c r="B149" s="76" t="s">
        <v>17</v>
      </c>
      <c r="C149" s="77">
        <v>5.5000000000000003E-4</v>
      </c>
      <c r="D149" s="78" t="s">
        <v>49</v>
      </c>
    </row>
    <row r="150" spans="1:4" x14ac:dyDescent="0.25">
      <c r="A150" s="75" t="s">
        <v>43</v>
      </c>
      <c r="B150" s="76" t="s">
        <v>17</v>
      </c>
      <c r="C150" s="77">
        <v>2.3988329190194856E-5</v>
      </c>
      <c r="D150" s="78" t="s">
        <v>50</v>
      </c>
    </row>
    <row r="151" spans="1:4" x14ac:dyDescent="0.25">
      <c r="A151" s="75" t="s">
        <v>43</v>
      </c>
      <c r="B151" s="76" t="s">
        <v>17</v>
      </c>
      <c r="C151" s="77">
        <v>2.8183829312644545E-4</v>
      </c>
      <c r="D151" s="78" t="s">
        <v>50</v>
      </c>
    </row>
    <row r="152" spans="1:4" x14ac:dyDescent="0.25">
      <c r="A152" s="75" t="s">
        <v>43</v>
      </c>
      <c r="B152" s="76" t="s">
        <v>17</v>
      </c>
      <c r="C152" s="77">
        <v>4.265795188015923E-5</v>
      </c>
      <c r="D152" s="78" t="s">
        <v>50</v>
      </c>
    </row>
    <row r="153" spans="1:4" x14ac:dyDescent="0.25">
      <c r="A153" s="75" t="s">
        <v>43</v>
      </c>
      <c r="B153" s="76" t="s">
        <v>17</v>
      </c>
      <c r="C153" s="77">
        <v>4.1686938347033504E-5</v>
      </c>
      <c r="D153" s="78" t="s">
        <v>50</v>
      </c>
    </row>
    <row r="154" spans="1:4" x14ac:dyDescent="0.25">
      <c r="A154" s="75" t="s">
        <v>43</v>
      </c>
      <c r="B154" s="76" t="s">
        <v>17</v>
      </c>
      <c r="C154" s="77">
        <v>5.0118723362727238E-5</v>
      </c>
      <c r="D154" s="78" t="s">
        <v>50</v>
      </c>
    </row>
    <row r="155" spans="1:4" x14ac:dyDescent="0.25">
      <c r="A155" s="75" t="s">
        <v>43</v>
      </c>
      <c r="B155" s="76" t="s">
        <v>17</v>
      </c>
      <c r="C155" s="77">
        <v>6.3095734448019279E-5</v>
      </c>
      <c r="D155" s="78" t="s">
        <v>50</v>
      </c>
    </row>
    <row r="156" spans="1:4" x14ac:dyDescent="0.25">
      <c r="A156" s="75" t="s">
        <v>43</v>
      </c>
      <c r="B156" s="76" t="s">
        <v>17</v>
      </c>
      <c r="C156" s="77">
        <v>6.1659500186148184E-5</v>
      </c>
      <c r="D156" s="78" t="s">
        <v>50</v>
      </c>
    </row>
    <row r="157" spans="1:4" x14ac:dyDescent="0.25">
      <c r="A157" s="75" t="s">
        <v>43</v>
      </c>
      <c r="B157" s="76" t="s">
        <v>17</v>
      </c>
      <c r="C157" s="77">
        <v>3.3113112148259056E-5</v>
      </c>
      <c r="D157" s="78" t="s">
        <v>50</v>
      </c>
    </row>
    <row r="158" spans="1:4" x14ac:dyDescent="0.25">
      <c r="A158" s="75" t="s">
        <v>43</v>
      </c>
      <c r="B158" s="76" t="s">
        <v>17</v>
      </c>
      <c r="C158" s="77">
        <v>6.4565422903465383E-5</v>
      </c>
      <c r="D158" s="78" t="s">
        <v>50</v>
      </c>
    </row>
    <row r="159" spans="1:4" x14ac:dyDescent="0.25">
      <c r="A159" s="75" t="s">
        <v>43</v>
      </c>
      <c r="B159" s="76" t="s">
        <v>17</v>
      </c>
      <c r="C159" s="77">
        <v>7.5857757502918263E-5</v>
      </c>
      <c r="D159" s="78" t="s">
        <v>50</v>
      </c>
    </row>
    <row r="160" spans="1:4" x14ac:dyDescent="0.25">
      <c r="A160" s="75" t="s">
        <v>43</v>
      </c>
      <c r="B160" s="76" t="s">
        <v>17</v>
      </c>
      <c r="C160" s="77">
        <v>1.2302687708123794E-4</v>
      </c>
      <c r="D160" s="78" t="s">
        <v>50</v>
      </c>
    </row>
    <row r="161" spans="1:4" x14ac:dyDescent="0.25">
      <c r="A161" s="75" t="s">
        <v>43</v>
      </c>
      <c r="B161" s="76" t="s">
        <v>17</v>
      </c>
      <c r="C161" s="77">
        <v>1.1220184543019618E-4</v>
      </c>
      <c r="D161" s="78" t="s">
        <v>50</v>
      </c>
    </row>
    <row r="162" spans="1:4" x14ac:dyDescent="0.25">
      <c r="A162" s="75" t="s">
        <v>43</v>
      </c>
      <c r="B162" s="76" t="s">
        <v>17</v>
      </c>
      <c r="C162" s="77">
        <v>1.2302687708123794E-4</v>
      </c>
      <c r="D162" s="78" t="s">
        <v>50</v>
      </c>
    </row>
    <row r="163" spans="1:4" x14ac:dyDescent="0.25">
      <c r="A163" s="75" t="s">
        <v>43</v>
      </c>
      <c r="B163" s="76" t="s">
        <v>17</v>
      </c>
      <c r="C163" s="77">
        <v>1.0715193052376051E-4</v>
      </c>
      <c r="D163" s="78" t="s">
        <v>50</v>
      </c>
    </row>
    <row r="164" spans="1:4" x14ac:dyDescent="0.25">
      <c r="A164" s="75" t="s">
        <v>43</v>
      </c>
      <c r="B164" s="76" t="s">
        <v>17</v>
      </c>
      <c r="C164" s="77">
        <v>4.265795188015923E-5</v>
      </c>
      <c r="D164" s="78" t="s">
        <v>50</v>
      </c>
    </row>
    <row r="165" spans="1:4" x14ac:dyDescent="0.25">
      <c r="A165" s="75" t="s">
        <v>43</v>
      </c>
      <c r="B165" s="76" t="s">
        <v>17</v>
      </c>
      <c r="C165" s="77">
        <v>6.6069344800759539E-5</v>
      </c>
      <c r="D165" s="78" t="s">
        <v>50</v>
      </c>
    </row>
    <row r="166" spans="1:4" x14ac:dyDescent="0.25">
      <c r="A166" s="75" t="s">
        <v>43</v>
      </c>
      <c r="B166" s="76" t="s">
        <v>17</v>
      </c>
      <c r="C166" s="77">
        <v>9.7723722095581001E-5</v>
      </c>
      <c r="D166" s="78" t="s">
        <v>50</v>
      </c>
    </row>
    <row r="167" spans="1:4" x14ac:dyDescent="0.25">
      <c r="A167" s="75" t="s">
        <v>43</v>
      </c>
      <c r="B167" s="76" t="s">
        <v>17</v>
      </c>
      <c r="C167" s="77">
        <v>2.5703957827688621E-5</v>
      </c>
      <c r="D167" s="78" t="s">
        <v>50</v>
      </c>
    </row>
    <row r="168" spans="1:4" x14ac:dyDescent="0.25">
      <c r="A168" s="75" t="s">
        <v>43</v>
      </c>
      <c r="B168" s="76" t="s">
        <v>17</v>
      </c>
      <c r="C168" s="77">
        <v>7.2443596007499048E-5</v>
      </c>
      <c r="D168" s="78" t="s">
        <v>50</v>
      </c>
    </row>
    <row r="169" spans="1:4" x14ac:dyDescent="0.25">
      <c r="A169" s="75" t="s">
        <v>43</v>
      </c>
      <c r="B169" s="76" t="s">
        <v>17</v>
      </c>
      <c r="C169" s="77">
        <v>9.1201083935590923E-5</v>
      </c>
      <c r="D169" s="78" t="s">
        <v>50</v>
      </c>
    </row>
    <row r="170" spans="1:4" x14ac:dyDescent="0.25">
      <c r="A170" s="75" t="s">
        <v>43</v>
      </c>
      <c r="B170" s="76" t="s">
        <v>17</v>
      </c>
      <c r="C170" s="77">
        <v>1.2589254117941672E-4</v>
      </c>
      <c r="D170" s="78" t="s">
        <v>50</v>
      </c>
    </row>
    <row r="171" spans="1:4" x14ac:dyDescent="0.25">
      <c r="A171" s="75" t="s">
        <v>43</v>
      </c>
      <c r="B171" s="76" t="s">
        <v>17</v>
      </c>
      <c r="C171" s="77">
        <v>1.4125375446227535E-4</v>
      </c>
      <c r="D171" s="78" t="s">
        <v>50</v>
      </c>
    </row>
    <row r="172" spans="1:4" x14ac:dyDescent="0.25">
      <c r="A172" s="75" t="s">
        <v>43</v>
      </c>
      <c r="B172" s="76" t="s">
        <v>17</v>
      </c>
      <c r="C172" s="77">
        <v>3.9810717055349634E-5</v>
      </c>
      <c r="D172" s="78" t="s">
        <v>50</v>
      </c>
    </row>
    <row r="173" spans="1:4" x14ac:dyDescent="0.25">
      <c r="A173" s="75" t="s">
        <v>43</v>
      </c>
      <c r="B173" s="76" t="s">
        <v>17</v>
      </c>
      <c r="C173" s="77">
        <v>1.0964781961431837E-4</v>
      </c>
      <c r="D173" s="78" t="s">
        <v>50</v>
      </c>
    </row>
    <row r="174" spans="1:4" x14ac:dyDescent="0.25">
      <c r="A174" s="75" t="s">
        <v>43</v>
      </c>
      <c r="B174" s="76" t="s">
        <v>17</v>
      </c>
      <c r="C174" s="77">
        <v>1.3182567385564069E-4</v>
      </c>
      <c r="D174" s="78" t="s">
        <v>50</v>
      </c>
    </row>
    <row r="175" spans="1:4" x14ac:dyDescent="0.25">
      <c r="A175" s="75" t="s">
        <v>43</v>
      </c>
      <c r="B175" s="76" t="s">
        <v>17</v>
      </c>
      <c r="C175" s="77">
        <v>1.4454397707459266E-4</v>
      </c>
      <c r="D175" s="78" t="s">
        <v>50</v>
      </c>
    </row>
    <row r="176" spans="1:4" x14ac:dyDescent="0.25">
      <c r="A176" s="75" t="s">
        <v>43</v>
      </c>
      <c r="B176" s="76" t="s">
        <v>17</v>
      </c>
      <c r="C176" s="77">
        <v>1.737800828749376E-4</v>
      </c>
      <c r="D176" s="78" t="s">
        <v>50</v>
      </c>
    </row>
    <row r="177" spans="1:4" x14ac:dyDescent="0.25">
      <c r="A177" s="75" t="s">
        <v>43</v>
      </c>
      <c r="B177" s="76" t="s">
        <v>17</v>
      </c>
      <c r="C177" s="77">
        <v>6.0255958607435738E-5</v>
      </c>
      <c r="D177" s="78" t="s">
        <v>50</v>
      </c>
    </row>
    <row r="178" spans="1:4" x14ac:dyDescent="0.25">
      <c r="A178" s="75" t="s">
        <v>43</v>
      </c>
      <c r="B178" s="76" t="s">
        <v>17</v>
      </c>
      <c r="C178" s="77">
        <v>5.7543993733715576E-5</v>
      </c>
      <c r="D178" s="78" t="s">
        <v>50</v>
      </c>
    </row>
    <row r="179" spans="1:4" x14ac:dyDescent="0.25">
      <c r="A179" s="75" t="s">
        <v>43</v>
      </c>
      <c r="B179" s="76" t="s">
        <v>17</v>
      </c>
      <c r="C179" s="77">
        <v>1.0715193052376051E-4</v>
      </c>
      <c r="D179" s="78" t="s">
        <v>50</v>
      </c>
    </row>
    <row r="180" spans="1:4" x14ac:dyDescent="0.25">
      <c r="A180" s="75" t="s">
        <v>43</v>
      </c>
      <c r="B180" s="76" t="s">
        <v>17</v>
      </c>
      <c r="C180" s="77">
        <v>1.2302687708123794E-4</v>
      </c>
      <c r="D180" s="78" t="s">
        <v>50</v>
      </c>
    </row>
    <row r="181" spans="1:4" x14ac:dyDescent="0.25">
      <c r="A181" s="75" t="s">
        <v>43</v>
      </c>
      <c r="B181" s="76" t="s">
        <v>17</v>
      </c>
      <c r="C181" s="77">
        <v>1.4791083881682062E-4</v>
      </c>
      <c r="D181" s="78" t="s">
        <v>50</v>
      </c>
    </row>
    <row r="182" spans="1:4" x14ac:dyDescent="0.25">
      <c r="A182" s="75" t="s">
        <v>43</v>
      </c>
      <c r="B182" s="76" t="s">
        <v>17</v>
      </c>
      <c r="C182" s="77">
        <v>1.737800828749376E-4</v>
      </c>
      <c r="D182" s="78" t="s">
        <v>50</v>
      </c>
    </row>
    <row r="183" spans="1:4" x14ac:dyDescent="0.25">
      <c r="A183" s="75" t="s">
        <v>43</v>
      </c>
      <c r="B183" s="76" t="s">
        <v>17</v>
      </c>
      <c r="C183" s="77">
        <v>1E-4</v>
      </c>
      <c r="D183" s="78" t="s">
        <v>50</v>
      </c>
    </row>
    <row r="184" spans="1:4" x14ac:dyDescent="0.25">
      <c r="A184" s="75" t="s">
        <v>43</v>
      </c>
      <c r="B184" s="76" t="s">
        <v>17</v>
      </c>
      <c r="C184" s="77">
        <v>1.0471285480508985E-4</v>
      </c>
      <c r="D184" s="78" t="s">
        <v>50</v>
      </c>
    </row>
    <row r="185" spans="1:4" x14ac:dyDescent="0.25">
      <c r="A185" s="75" t="s">
        <v>43</v>
      </c>
      <c r="B185" s="76" t="s">
        <v>17</v>
      </c>
      <c r="C185" s="77">
        <v>1.9498445997580453E-4</v>
      </c>
      <c r="D185" s="78" t="s">
        <v>50</v>
      </c>
    </row>
    <row r="186" spans="1:4" x14ac:dyDescent="0.25">
      <c r="A186" s="75" t="s">
        <v>43</v>
      </c>
      <c r="B186" s="76" t="s">
        <v>17</v>
      </c>
      <c r="C186" s="77">
        <v>2.0892961308540387E-4</v>
      </c>
      <c r="D186" s="78" t="s">
        <v>50</v>
      </c>
    </row>
    <row r="187" spans="1:4" x14ac:dyDescent="0.25">
      <c r="A187" s="75" t="s">
        <v>43</v>
      </c>
      <c r="B187" s="76" t="s">
        <v>17</v>
      </c>
      <c r="C187" s="77">
        <v>2.6915348039269167E-4</v>
      </c>
      <c r="D187" s="78" t="s">
        <v>50</v>
      </c>
    </row>
    <row r="188" spans="1:4" x14ac:dyDescent="0.25">
      <c r="A188" s="75" t="s">
        <v>43</v>
      </c>
      <c r="B188" s="76" t="s">
        <v>36</v>
      </c>
      <c r="C188" s="77">
        <v>1.1220184543019627E-5</v>
      </c>
      <c r="D188" s="78" t="s">
        <v>50</v>
      </c>
    </row>
    <row r="189" spans="1:4" x14ac:dyDescent="0.25">
      <c r="A189" s="75" t="s">
        <v>43</v>
      </c>
      <c r="B189" s="76" t="s">
        <v>36</v>
      </c>
      <c r="C189" s="77">
        <v>2.6915348039269089E-5</v>
      </c>
      <c r="D189" s="78" t="s">
        <v>50</v>
      </c>
    </row>
    <row r="190" spans="1:4" x14ac:dyDescent="0.25">
      <c r="A190" s="75" t="s">
        <v>43</v>
      </c>
      <c r="B190" s="76" t="s">
        <v>36</v>
      </c>
      <c r="C190" s="77">
        <v>4.6773514128719762E-5</v>
      </c>
      <c r="D190" s="78" t="s">
        <v>50</v>
      </c>
    </row>
    <row r="191" spans="1:4" x14ac:dyDescent="0.25">
      <c r="A191" s="75" t="s">
        <v>43</v>
      </c>
      <c r="B191" s="76" t="s">
        <v>36</v>
      </c>
      <c r="C191" s="77">
        <v>7.7624711662869057E-5</v>
      </c>
      <c r="D191" s="78" t="s">
        <v>50</v>
      </c>
    </row>
    <row r="192" spans="1:4" x14ac:dyDescent="0.25">
      <c r="A192" s="75" t="s">
        <v>43</v>
      </c>
      <c r="B192" s="76" t="s">
        <v>36</v>
      </c>
      <c r="C192" s="77">
        <v>1.5135612484362069E-4</v>
      </c>
      <c r="D192" s="78" t="s">
        <v>50</v>
      </c>
    </row>
    <row r="193" spans="1:4" x14ac:dyDescent="0.25">
      <c r="A193" s="75" t="s">
        <v>43</v>
      </c>
      <c r="B193" s="76" t="s">
        <v>36</v>
      </c>
      <c r="C193" s="77">
        <v>1.3803842646028827E-5</v>
      </c>
      <c r="D193" s="78" t="s">
        <v>50</v>
      </c>
    </row>
    <row r="194" spans="1:4" x14ac:dyDescent="0.25">
      <c r="A194" s="75" t="s">
        <v>43</v>
      </c>
      <c r="B194" s="76" t="s">
        <v>36</v>
      </c>
      <c r="C194" s="77">
        <v>1.7782794100389215E-5</v>
      </c>
      <c r="D194" s="78" t="s">
        <v>50</v>
      </c>
    </row>
    <row r="195" spans="1:4" x14ac:dyDescent="0.25">
      <c r="A195" s="75" t="s">
        <v>43</v>
      </c>
      <c r="B195" s="76" t="s">
        <v>36</v>
      </c>
      <c r="C195" s="77">
        <v>5.6234132519034887E-5</v>
      </c>
      <c r="D195" s="78" t="s">
        <v>50</v>
      </c>
    </row>
    <row r="196" spans="1:4" x14ac:dyDescent="0.25">
      <c r="A196" s="75" t="s">
        <v>43</v>
      </c>
      <c r="B196" s="76" t="s">
        <v>36</v>
      </c>
      <c r="C196" s="77">
        <v>1.2302687708123794E-4</v>
      </c>
      <c r="D196" s="78" t="s">
        <v>50</v>
      </c>
    </row>
    <row r="197" spans="1:4" x14ac:dyDescent="0.25">
      <c r="A197" s="75" t="s">
        <v>43</v>
      </c>
      <c r="B197" s="76" t="s">
        <v>36</v>
      </c>
      <c r="C197" s="77">
        <v>2.0892961308540387E-4</v>
      </c>
      <c r="D197" s="78" t="s">
        <v>50</v>
      </c>
    </row>
    <row r="198" spans="1:4" x14ac:dyDescent="0.25">
      <c r="A198" s="75" t="s">
        <v>43</v>
      </c>
      <c r="B198" s="76" t="s">
        <v>36</v>
      </c>
      <c r="C198" s="77">
        <v>2.2908676527677712E-4</v>
      </c>
      <c r="D198" s="78" t="s">
        <v>50</v>
      </c>
    </row>
    <row r="199" spans="1:4" x14ac:dyDescent="0.25">
      <c r="A199" s="75" t="s">
        <v>43</v>
      </c>
      <c r="B199" s="76" t="s">
        <v>36</v>
      </c>
      <c r="C199" s="77">
        <v>2.2387211385683381E-4</v>
      </c>
      <c r="D199" s="78" t="s">
        <v>50</v>
      </c>
    </row>
    <row r="200" spans="1:4" x14ac:dyDescent="0.25">
      <c r="A200" s="75" t="s">
        <v>43</v>
      </c>
      <c r="B200" s="76" t="s">
        <v>36</v>
      </c>
      <c r="C200" s="77">
        <v>1.1220184543019618E-4</v>
      </c>
      <c r="D200" s="78" t="s">
        <v>50</v>
      </c>
    </row>
    <row r="201" spans="1:4" x14ac:dyDescent="0.25">
      <c r="A201" s="75" t="s">
        <v>43</v>
      </c>
      <c r="B201" s="76" t="s">
        <v>36</v>
      </c>
      <c r="C201" s="77">
        <v>1.584893192461112E-4</v>
      </c>
      <c r="D201" s="78" t="s">
        <v>50</v>
      </c>
    </row>
    <row r="202" spans="1:4" x14ac:dyDescent="0.25">
      <c r="A202" s="75" t="s">
        <v>43</v>
      </c>
      <c r="B202" s="76" t="s">
        <v>36</v>
      </c>
      <c r="C202" s="77">
        <v>2.2908676527677729E-5</v>
      </c>
      <c r="D202" s="78" t="s">
        <v>50</v>
      </c>
    </row>
    <row r="203" spans="1:4" x14ac:dyDescent="0.25">
      <c r="A203" s="75" t="s">
        <v>43</v>
      </c>
      <c r="B203" s="76" t="s">
        <v>36</v>
      </c>
      <c r="C203" s="77">
        <v>4.3651583224016559E-5</v>
      </c>
      <c r="D203" s="78" t="s">
        <v>50</v>
      </c>
    </row>
    <row r="204" spans="1:4" x14ac:dyDescent="0.25">
      <c r="A204" s="75" t="s">
        <v>43</v>
      </c>
      <c r="B204" s="76" t="s">
        <v>36</v>
      </c>
      <c r="C204" s="77">
        <v>1.0964781961431837E-4</v>
      </c>
      <c r="D204" s="78" t="s">
        <v>50</v>
      </c>
    </row>
    <row r="205" spans="1:4" x14ac:dyDescent="0.25">
      <c r="A205" s="75" t="s">
        <v>43</v>
      </c>
      <c r="B205" s="76" t="s">
        <v>36</v>
      </c>
      <c r="C205" s="77">
        <v>1.9952623149688758E-4</v>
      </c>
      <c r="D205" s="78" t="s">
        <v>50</v>
      </c>
    </row>
    <row r="206" spans="1:4" x14ac:dyDescent="0.25">
      <c r="A206" s="75" t="s">
        <v>43</v>
      </c>
      <c r="B206" s="76" t="s">
        <v>36</v>
      </c>
      <c r="C206" s="76">
        <v>2.5118864315095774E-4</v>
      </c>
      <c r="D206" s="75" t="s">
        <v>50</v>
      </c>
    </row>
    <row r="207" spans="1:4" x14ac:dyDescent="0.25">
      <c r="A207" s="75" t="s">
        <v>43</v>
      </c>
      <c r="B207" s="76" t="s">
        <v>36</v>
      </c>
      <c r="C207" s="76">
        <v>3.5481338923357479E-5</v>
      </c>
      <c r="D207" s="75" t="s">
        <v>50</v>
      </c>
    </row>
    <row r="208" spans="1:4" x14ac:dyDescent="0.25">
      <c r="A208" s="75" t="s">
        <v>43</v>
      </c>
      <c r="B208" s="76" t="s">
        <v>36</v>
      </c>
      <c r="C208" s="76">
        <v>9.5499258602143526E-5</v>
      </c>
      <c r="D208" s="75" t="s">
        <v>50</v>
      </c>
    </row>
    <row r="209" spans="1:4" x14ac:dyDescent="0.25">
      <c r="A209" s="75" t="s">
        <v>43</v>
      </c>
      <c r="B209" s="76" t="s">
        <v>36</v>
      </c>
      <c r="C209" s="76">
        <v>2.2908676527677712E-4</v>
      </c>
      <c r="D209" s="75" t="s">
        <v>50</v>
      </c>
    </row>
    <row r="210" spans="1:4" x14ac:dyDescent="0.25">
      <c r="A210" s="75" t="s">
        <v>43</v>
      </c>
      <c r="B210" s="76" t="s">
        <v>36</v>
      </c>
      <c r="C210" s="76">
        <v>2.8183829312644545E-4</v>
      </c>
      <c r="D210" s="75" t="s">
        <v>50</v>
      </c>
    </row>
    <row r="211" spans="1:4" x14ac:dyDescent="0.25">
      <c r="A211" s="75" t="s">
        <v>43</v>
      </c>
      <c r="B211" s="76" t="s">
        <v>36</v>
      </c>
      <c r="C211" s="76">
        <v>3.0199517204020158E-4</v>
      </c>
      <c r="D211" s="75" t="s">
        <v>50</v>
      </c>
    </row>
    <row r="212" spans="1:4" x14ac:dyDescent="0.25">
      <c r="A212" s="75" t="s">
        <v>43</v>
      </c>
      <c r="B212" s="76" t="s">
        <v>36</v>
      </c>
      <c r="C212" s="76">
        <v>3.9810717055349708E-4</v>
      </c>
      <c r="D212" s="75" t="s">
        <v>50</v>
      </c>
    </row>
    <row r="213" spans="1:4" x14ac:dyDescent="0.25">
      <c r="A213" s="75" t="s">
        <v>43</v>
      </c>
      <c r="B213" s="76" t="s">
        <v>36</v>
      </c>
      <c r="C213" s="76">
        <v>3.9810717055349634E-5</v>
      </c>
      <c r="D213" s="75" t="s">
        <v>50</v>
      </c>
    </row>
    <row r="214" spans="1:4" x14ac:dyDescent="0.25">
      <c r="A214" s="75" t="s">
        <v>43</v>
      </c>
      <c r="B214" s="76" t="s">
        <v>36</v>
      </c>
      <c r="C214" s="76">
        <v>8.912509381337452E-5</v>
      </c>
      <c r="D214" s="75" t="s">
        <v>50</v>
      </c>
    </row>
    <row r="215" spans="1:4" x14ac:dyDescent="0.25">
      <c r="A215" s="75" t="s">
        <v>43</v>
      </c>
      <c r="B215" s="76" t="s">
        <v>36</v>
      </c>
      <c r="C215" s="76">
        <v>2.1877616239495513E-4</v>
      </c>
      <c r="D215" s="75" t="s">
        <v>50</v>
      </c>
    </row>
    <row r="216" spans="1:4" x14ac:dyDescent="0.25">
      <c r="A216" s="75" t="s">
        <v>43</v>
      </c>
      <c r="B216" s="76" t="s">
        <v>36</v>
      </c>
      <c r="C216" s="76">
        <v>2.5118864315095774E-4</v>
      </c>
      <c r="D216" s="75" t="s">
        <v>50</v>
      </c>
    </row>
    <row r="217" spans="1:4" x14ac:dyDescent="0.25">
      <c r="A217" s="75" t="s">
        <v>43</v>
      </c>
      <c r="B217" s="76" t="s">
        <v>36</v>
      </c>
      <c r="C217" s="76">
        <v>3.3113112148259094E-4</v>
      </c>
      <c r="D217" s="75" t="s">
        <v>50</v>
      </c>
    </row>
    <row r="218" spans="1:4" x14ac:dyDescent="0.25">
      <c r="A218" s="75" t="s">
        <v>43</v>
      </c>
      <c r="B218" s="76" t="s">
        <v>36</v>
      </c>
      <c r="C218" s="76">
        <v>3.8018939632056113E-4</v>
      </c>
      <c r="D218" s="75" t="s">
        <v>50</v>
      </c>
    </row>
    <row r="219" spans="1:4" x14ac:dyDescent="0.25">
      <c r="A219" s="75" t="s">
        <v>43</v>
      </c>
      <c r="B219" s="76" t="s">
        <v>36</v>
      </c>
      <c r="C219" s="76">
        <v>5.6234132519034887E-5</v>
      </c>
      <c r="D219" s="75" t="s">
        <v>50</v>
      </c>
    </row>
    <row r="220" spans="1:4" x14ac:dyDescent="0.25">
      <c r="A220" s="75" t="s">
        <v>43</v>
      </c>
      <c r="B220" s="76" t="s">
        <v>36</v>
      </c>
      <c r="C220" s="76">
        <v>1.6218100973589279E-4</v>
      </c>
      <c r="D220" s="75" t="s">
        <v>50</v>
      </c>
    </row>
    <row r="221" spans="1:4" x14ac:dyDescent="0.25">
      <c r="A221" s="75" t="s">
        <v>43</v>
      </c>
      <c r="B221" s="76" t="s">
        <v>36</v>
      </c>
      <c r="C221" s="76">
        <v>5.0118723362727209E-4</v>
      </c>
      <c r="D221" s="75" t="s">
        <v>50</v>
      </c>
    </row>
    <row r="222" spans="1:4" x14ac:dyDescent="0.25">
      <c r="A222" s="75" t="s">
        <v>43</v>
      </c>
      <c r="B222" s="76" t="s">
        <v>36</v>
      </c>
      <c r="C222" s="76">
        <v>5.9429215861557213E-4</v>
      </c>
      <c r="D222" s="75" t="s">
        <v>50</v>
      </c>
    </row>
    <row r="223" spans="1:4" x14ac:dyDescent="0.25">
      <c r="A223" s="75" t="s">
        <v>43</v>
      </c>
      <c r="B223" s="76" t="s">
        <v>36</v>
      </c>
      <c r="C223" s="76">
        <v>5.4954087385762466E-4</v>
      </c>
      <c r="D223" s="75" t="s">
        <v>50</v>
      </c>
    </row>
    <row r="224" spans="1:4" x14ac:dyDescent="0.25">
      <c r="A224" s="75" t="s">
        <v>43</v>
      </c>
      <c r="B224" s="76" t="s">
        <v>36</v>
      </c>
      <c r="C224" s="76">
        <v>6.606934480075955E-4</v>
      </c>
      <c r="D224" s="75" t="s">
        <v>50</v>
      </c>
    </row>
    <row r="225" spans="1:4" x14ac:dyDescent="0.25">
      <c r="A225" s="75" t="s">
        <v>43</v>
      </c>
      <c r="B225" s="76" t="s">
        <v>36</v>
      </c>
      <c r="C225" s="76">
        <v>4.3E-3</v>
      </c>
      <c r="D225" s="75" t="s">
        <v>51</v>
      </c>
    </row>
    <row r="226" spans="1:4" x14ac:dyDescent="0.25">
      <c r="A226" s="75" t="s">
        <v>43</v>
      </c>
      <c r="B226" s="76" t="s">
        <v>36</v>
      </c>
      <c r="C226" s="76">
        <v>2.5999999999999999E-3</v>
      </c>
      <c r="D226" s="75" t="s">
        <v>51</v>
      </c>
    </row>
    <row r="227" spans="1:4" x14ac:dyDescent="0.25">
      <c r="A227" s="75" t="s">
        <v>43</v>
      </c>
      <c r="B227" s="76" t="s">
        <v>36</v>
      </c>
      <c r="C227" s="76">
        <v>3.3E-3</v>
      </c>
      <c r="D227" s="75" t="s">
        <v>51</v>
      </c>
    </row>
    <row r="228" spans="1:4" x14ac:dyDescent="0.25">
      <c r="A228" s="75" t="s">
        <v>43</v>
      </c>
      <c r="B228" s="76" t="s">
        <v>36</v>
      </c>
      <c r="C228" s="76">
        <v>3.0000000000000001E-3</v>
      </c>
      <c r="D228" s="75" t="s">
        <v>51</v>
      </c>
    </row>
    <row r="229" spans="1:4" x14ac:dyDescent="0.25">
      <c r="A229" s="75" t="s">
        <v>43</v>
      </c>
      <c r="B229" s="76" t="s">
        <v>36</v>
      </c>
      <c r="C229" s="76">
        <v>3.0000000000000001E-3</v>
      </c>
      <c r="D229" s="75" t="s">
        <v>51</v>
      </c>
    </row>
  </sheetData>
  <phoneticPr fontId="15" type="noConversion"/>
  <pageMargins left="0.7" right="0.7" top="0.75" bottom="0.75" header="0.3" footer="0.3"/>
  <pageSetup paperSize="9" orientation="portrait" r:id="rId1"/>
  <ignoredErrors>
    <ignoredError sqref="J2:K2 J6:K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E130A-30D4-4BC4-A0BD-545DFBC74583}">
  <dimension ref="A1:AE26"/>
  <sheetViews>
    <sheetView zoomScaleNormal="100" workbookViewId="0">
      <selection activeCell="A19" sqref="A19:G24"/>
    </sheetView>
  </sheetViews>
  <sheetFormatPr defaultRowHeight="15" x14ac:dyDescent="0.25"/>
  <cols>
    <col min="1" max="1" width="11.5703125" bestFit="1" customWidth="1"/>
    <col min="3" max="3" width="11.28515625" bestFit="1" customWidth="1"/>
    <col min="4" max="4" width="7.5703125" bestFit="1" customWidth="1"/>
    <col min="5" max="5" width="9.28515625" bestFit="1" customWidth="1"/>
    <col min="6" max="6" width="7.5703125" bestFit="1" customWidth="1"/>
    <col min="7" max="7" width="9.28515625" bestFit="1" customWidth="1"/>
    <col min="8" max="8" width="7.5703125" bestFit="1" customWidth="1"/>
    <col min="9" max="9" width="7.42578125" bestFit="1" customWidth="1"/>
    <col min="10" max="11" width="9.5703125" bestFit="1" customWidth="1"/>
    <col min="12" max="12" width="11.5703125" customWidth="1"/>
    <col min="13" max="13" width="18.42578125" hidden="1" customWidth="1"/>
    <col min="14" max="14" width="14.85546875" hidden="1" customWidth="1"/>
    <col min="15" max="15" width="10.140625" hidden="1" customWidth="1"/>
    <col min="16" max="16" width="13.7109375" bestFit="1" customWidth="1"/>
    <col min="17" max="17" width="16.140625" bestFit="1" customWidth="1"/>
    <col min="18" max="18" width="13.7109375" bestFit="1" customWidth="1"/>
    <col min="19" max="19" width="16.42578125" bestFit="1" customWidth="1"/>
    <col min="20" max="20" width="14.7109375" bestFit="1" customWidth="1"/>
    <col min="21" max="21" width="12" bestFit="1" customWidth="1"/>
    <col min="22" max="22" width="14.28515625" bestFit="1" customWidth="1"/>
    <col min="23" max="23" width="6.28515625" bestFit="1" customWidth="1"/>
    <col min="24" max="24" width="14.28515625" bestFit="1" customWidth="1"/>
    <col min="25" max="25" width="6.28515625" bestFit="1" customWidth="1"/>
    <col min="26" max="26" width="14.28515625" bestFit="1" customWidth="1"/>
    <col min="28" max="28" width="16.28515625" bestFit="1" customWidth="1"/>
    <col min="29" max="29" width="12" bestFit="1" customWidth="1"/>
    <col min="30" max="30" width="16.28515625" bestFit="1" customWidth="1"/>
    <col min="31" max="31" width="12" bestFit="1" customWidth="1"/>
  </cols>
  <sheetData>
    <row r="1" spans="1:31" x14ac:dyDescent="0.25">
      <c r="A1" s="49" t="s">
        <v>124</v>
      </c>
      <c r="B1" s="38" t="s">
        <v>1</v>
      </c>
      <c r="C1" s="38" t="s">
        <v>64</v>
      </c>
      <c r="D1" s="50" t="s">
        <v>86</v>
      </c>
      <c r="E1" s="50" t="s">
        <v>110</v>
      </c>
      <c r="F1" s="54" t="s">
        <v>87</v>
      </c>
      <c r="G1" s="54" t="s">
        <v>111</v>
      </c>
      <c r="H1" s="51" t="s">
        <v>112</v>
      </c>
      <c r="I1" s="55" t="s">
        <v>113</v>
      </c>
      <c r="J1" s="56" t="s">
        <v>114</v>
      </c>
      <c r="K1" s="56" t="s">
        <v>115</v>
      </c>
      <c r="L1" s="50" t="s">
        <v>65</v>
      </c>
      <c r="M1" s="39" t="s">
        <v>66</v>
      </c>
      <c r="N1" s="40" t="s">
        <v>67</v>
      </c>
      <c r="O1" s="40" t="s">
        <v>68</v>
      </c>
      <c r="P1" s="51" t="s">
        <v>69</v>
      </c>
      <c r="Q1" s="55" t="s">
        <v>70</v>
      </c>
      <c r="R1" s="56" t="s">
        <v>71</v>
      </c>
      <c r="S1" s="56" t="s">
        <v>72</v>
      </c>
      <c r="T1" s="50" t="s">
        <v>73</v>
      </c>
      <c r="U1" s="50" t="s">
        <v>74</v>
      </c>
      <c r="V1" s="54" t="s">
        <v>75</v>
      </c>
      <c r="W1" s="54" t="s">
        <v>76</v>
      </c>
      <c r="X1" s="51" t="s">
        <v>77</v>
      </c>
      <c r="Y1" s="51" t="s">
        <v>78</v>
      </c>
      <c r="Z1" s="52" t="s">
        <v>79</v>
      </c>
      <c r="AA1" s="52" t="s">
        <v>80</v>
      </c>
      <c r="AB1" s="41" t="s">
        <v>81</v>
      </c>
      <c r="AC1" s="41" t="s">
        <v>82</v>
      </c>
      <c r="AD1" s="53" t="s">
        <v>83</v>
      </c>
      <c r="AE1" s="53" t="s">
        <v>84</v>
      </c>
    </row>
    <row r="2" spans="1:31" s="57" customFormat="1" x14ac:dyDescent="0.25">
      <c r="A2" s="57" t="s">
        <v>116</v>
      </c>
      <c r="B2" s="57" t="s">
        <v>18</v>
      </c>
      <c r="C2" s="57">
        <v>24.31</v>
      </c>
      <c r="D2" s="57">
        <v>6.52</v>
      </c>
      <c r="E2" s="57">
        <v>0.1</v>
      </c>
      <c r="F2" s="57">
        <v>66.400000000000006</v>
      </c>
      <c r="G2" s="57">
        <v>11</v>
      </c>
      <c r="H2" s="57">
        <v>2.84</v>
      </c>
      <c r="I2" s="57">
        <v>0.6</v>
      </c>
      <c r="J2" s="57">
        <v>11.7</v>
      </c>
      <c r="K2" s="57">
        <v>4</v>
      </c>
      <c r="L2" s="57">
        <f>D2/C2</f>
        <v>0.26820238584944467</v>
      </c>
      <c r="M2" s="57">
        <f>E2/C2</f>
        <v>4.1135335252982319E-3</v>
      </c>
      <c r="N2" s="57">
        <f>F2/C2</f>
        <v>2.7313862607980259</v>
      </c>
      <c r="O2" s="57">
        <f>G2/C2</f>
        <v>0.45248868778280543</v>
      </c>
      <c r="P2" s="57">
        <f>H2/C2</f>
        <v>0.11682435211846977</v>
      </c>
      <c r="Q2" s="57">
        <f>I2/C2</f>
        <v>2.4681201151789386E-2</v>
      </c>
      <c r="R2" s="57">
        <f>J2/C2</f>
        <v>0.48128342245989303</v>
      </c>
      <c r="S2" s="57">
        <f>K2/C2</f>
        <v>0.16454134101192924</v>
      </c>
      <c r="T2" s="57">
        <f>L2/L3</f>
        <v>0.40564345754134878</v>
      </c>
      <c r="U2" s="57">
        <f>ABS(T2)*SQRT((M$3/L$3)^2+(M2/L2)^2)</f>
        <v>8.7291196178136948E-3</v>
      </c>
      <c r="V2" s="57">
        <f>N2/N$3</f>
        <v>1.3650119866930781</v>
      </c>
      <c r="W2" s="57">
        <f>ABS(V2)*SQRT((O$3/N$3)^2+(O2/N2)^2)</f>
        <v>0.34104883776549078</v>
      </c>
      <c r="X2" s="57">
        <f>P2/P$3</f>
        <v>0.11532807962828247</v>
      </c>
      <c r="Y2" s="57">
        <f>ABS(X2)*SQRT((Q$3/P$3)^2+(Q2/P2)^2)</f>
        <v>2.8202512382057534E-2</v>
      </c>
      <c r="Z2" s="57">
        <f>R2/R3</f>
        <v>4.8172572552124986E-5</v>
      </c>
      <c r="AA2" s="57">
        <f>ABS(Z2)*SQRT((S$3/R$3)^2+(S2/R2)^2)</f>
        <v>1.6469255573376065E-5</v>
      </c>
      <c r="AB2" s="57">
        <f>G$20*P2</f>
        <v>1.7406828465651996E-3</v>
      </c>
      <c r="AC2" s="57">
        <f>ABS(AB2)*SQRT((E$20/D$20)^2+(Q2/P2)^2)</f>
        <v>6.578202615321045E-3</v>
      </c>
      <c r="AD2" s="57">
        <f>G$20*L2</f>
        <v>3.9962155491567253E-3</v>
      </c>
      <c r="AE2" s="57">
        <f>ABS(AD2)*SQRT((E$20/D$20)^2+(M2/L2)^2)</f>
        <v>1.5078577703611368E-2</v>
      </c>
    </row>
    <row r="3" spans="1:31" x14ac:dyDescent="0.25">
      <c r="A3" t="s">
        <v>116</v>
      </c>
      <c r="B3" t="s">
        <v>19</v>
      </c>
      <c r="C3">
        <v>40.08</v>
      </c>
      <c r="D3">
        <v>26.5</v>
      </c>
      <c r="E3">
        <v>0.4</v>
      </c>
      <c r="F3">
        <v>80.2</v>
      </c>
      <c r="G3">
        <v>15</v>
      </c>
      <c r="H3">
        <v>40.6</v>
      </c>
      <c r="I3">
        <v>5</v>
      </c>
      <c r="J3" s="44">
        <v>400432</v>
      </c>
      <c r="L3">
        <f t="shared" ref="L3:L11" si="0">D3/C3</f>
        <v>0.66117764471057883</v>
      </c>
      <c r="M3">
        <f t="shared" ref="M3:M11" si="1">E3/C3</f>
        <v>9.9800399201596824E-3</v>
      </c>
      <c r="N3">
        <f t="shared" ref="N3:N11" si="2">F3/C3</f>
        <v>2.0009980039920161</v>
      </c>
      <c r="O3">
        <f t="shared" ref="O3:O11" si="3">G3/C3</f>
        <v>0.37425149700598803</v>
      </c>
      <c r="P3">
        <f t="shared" ref="P3:P11" si="4">H3/C3</f>
        <v>1.0129740518962076</v>
      </c>
      <c r="Q3">
        <f t="shared" ref="Q3:Q11" si="5">I3/C3</f>
        <v>0.12475049900199602</v>
      </c>
      <c r="R3">
        <f>J3/C3</f>
        <v>9990.8183632734526</v>
      </c>
    </row>
    <row r="4" spans="1:31" s="57" customFormat="1" x14ac:dyDescent="0.25">
      <c r="A4" s="57" t="s">
        <v>116</v>
      </c>
      <c r="B4" s="57" t="s">
        <v>20</v>
      </c>
      <c r="C4" s="57">
        <v>87.62</v>
      </c>
      <c r="D4" s="57">
        <v>0.13100000000000001</v>
      </c>
      <c r="E4" s="57">
        <v>1E-3</v>
      </c>
      <c r="F4" s="57">
        <v>0.21299999999999999</v>
      </c>
      <c r="G4" s="57">
        <v>0.03</v>
      </c>
      <c r="H4" s="57">
        <v>9.9000000000000005E-2</v>
      </c>
      <c r="I4" s="57">
        <v>0.01</v>
      </c>
      <c r="J4" s="57">
        <v>694</v>
      </c>
      <c r="K4" s="57">
        <v>67</v>
      </c>
      <c r="L4" s="57">
        <f>D4/C4</f>
        <v>1.4950924446473408E-3</v>
      </c>
      <c r="M4" s="57">
        <f t="shared" si="1"/>
        <v>1.141291942478886E-5</v>
      </c>
      <c r="N4" s="57">
        <f>F4/C4</f>
        <v>2.4309518374800274E-3</v>
      </c>
      <c r="O4" s="57">
        <f t="shared" si="3"/>
        <v>3.4238758274366581E-4</v>
      </c>
      <c r="P4" s="57">
        <f t="shared" si="4"/>
        <v>1.1298790230540971E-3</v>
      </c>
      <c r="Q4" s="57">
        <f t="shared" si="5"/>
        <v>1.1412919424788861E-4</v>
      </c>
      <c r="R4" s="57">
        <f t="shared" ref="R4:R11" si="6">J4/C4</f>
        <v>7.9205660808034688</v>
      </c>
      <c r="S4" s="57">
        <f>K4/C4</f>
        <v>0.76466560146085361</v>
      </c>
      <c r="T4" s="57">
        <f>L4/L$3</f>
        <v>2.261256799300582E-3</v>
      </c>
      <c r="U4" s="57">
        <f>ABS(T4)*SQRT((M$3/L$3)^2+(M4/L4)^2)</f>
        <v>3.8248726033124697E-5</v>
      </c>
      <c r="V4" s="57">
        <f>N4/N$3</f>
        <v>1.2148696963366519E-3</v>
      </c>
      <c r="W4" s="57">
        <f>ABS(V4)*SQRT((O$3/N$3)^2+(O4/N4)^2)</f>
        <v>2.8444160007652983E-4</v>
      </c>
      <c r="X4" s="57">
        <f t="shared" ref="X4" si="7">P4/P$3</f>
        <v>1.1154076661085766E-3</v>
      </c>
      <c r="Y4" s="57">
        <f>ABS(X4)*SQRT((Q$3/P$3)^2+(Q4/P4)^2)</f>
        <v>1.7766042411406614E-4</v>
      </c>
      <c r="Z4" s="57">
        <f>R4/R3</f>
        <v>7.9278451402136458E-4</v>
      </c>
      <c r="AA4" s="57">
        <f>ABS(Z4)*SQRT((S$3/R$3)^2+(S4/R4)^2)</f>
        <v>7.6536833486212435E-5</v>
      </c>
      <c r="AB4" s="57">
        <f>F$21*P4</f>
        <v>4.8245834284409947E-4</v>
      </c>
      <c r="AC4" s="57">
        <f>ABS(AB4)*SQRT((E$21/D$21)^2+(Q4/P4)^2)</f>
        <v>1.5945316507558519E-4</v>
      </c>
      <c r="AD4" s="57">
        <f>F$21*L4</f>
        <v>6.3840447386441447E-4</v>
      </c>
      <c r="AE4" s="57">
        <f>ABS(AD4)*SQRT((E$21/D$21)^2+(M4/L4)^2)</f>
        <v>2.0095692802888165E-4</v>
      </c>
    </row>
    <row r="5" spans="1:31" s="57" customFormat="1" x14ac:dyDescent="0.25">
      <c r="A5" s="57" t="s">
        <v>116</v>
      </c>
      <c r="B5" s="57" t="s">
        <v>21</v>
      </c>
      <c r="C5" s="58">
        <v>137.33000000000001</v>
      </c>
      <c r="D5" s="58">
        <v>1.8499999999999999E-2</v>
      </c>
      <c r="E5" s="58">
        <v>4.0000000000000002E-4</v>
      </c>
      <c r="F5" s="58">
        <v>0.37</v>
      </c>
      <c r="G5" s="58">
        <v>0.12</v>
      </c>
      <c r="H5" s="58">
        <v>0.27500000000000002</v>
      </c>
      <c r="I5" s="58">
        <v>0.1</v>
      </c>
      <c r="J5" s="58">
        <v>10</v>
      </c>
      <c r="K5" s="58">
        <v>3</v>
      </c>
      <c r="L5" s="57">
        <f t="shared" si="0"/>
        <v>1.3471200757299932E-4</v>
      </c>
      <c r="M5" s="57">
        <f>E5/C5</f>
        <v>2.9126920556324183E-6</v>
      </c>
      <c r="N5" s="57">
        <f t="shared" si="2"/>
        <v>2.6942401514599866E-3</v>
      </c>
      <c r="O5" s="57">
        <f t="shared" si="3"/>
        <v>8.7380761668972532E-4</v>
      </c>
      <c r="P5" s="57">
        <f t="shared" si="4"/>
        <v>2.0024757882472874E-3</v>
      </c>
      <c r="Q5" s="57">
        <f t="shared" si="5"/>
        <v>7.2817301390810452E-4</v>
      </c>
      <c r="R5" s="57">
        <f t="shared" si="6"/>
        <v>7.2817301390810454E-2</v>
      </c>
      <c r="S5" s="57">
        <f t="shared" ref="S5:S11" si="8">K5/C5</f>
        <v>2.1845190417243136E-2</v>
      </c>
      <c r="T5" s="57">
        <f>L5/L$3</f>
        <v>2.0374555711418163E-4</v>
      </c>
      <c r="U5" s="57">
        <f>ABS(T5)*SQRT((M$3/L$3)^2+(M5/L5)^2)</f>
        <v>5.3726031009932976E-6</v>
      </c>
      <c r="V5" s="57">
        <f>N5/N$3</f>
        <v>1.3464481953929708E-3</v>
      </c>
      <c r="W5" s="57">
        <f t="shared" ref="W5" si="9">ABS(V5)*SQRT((O$3/N$3)^2+(O5/N5)^2)</f>
        <v>5.0409587851763383E-4</v>
      </c>
      <c r="X5" s="57">
        <f>P5/P$3</f>
        <v>1.9768283150973223E-3</v>
      </c>
      <c r="Y5" s="57">
        <f>ABS(X5)*SQRT((Q$3/P$3)^2+(Q5/P5)^2)</f>
        <v>7.5895275315667702E-4</v>
      </c>
      <c r="Z5" s="57">
        <f>R5/R3</f>
        <v>7.2884221034874418E-6</v>
      </c>
      <c r="AA5" s="57">
        <f>ABS(Z5)*SQRT((S$3/R$3)^2+(S5/R5)^2)</f>
        <v>2.1865266310462326E-6</v>
      </c>
      <c r="AB5" s="57">
        <f>F$22*P5</f>
        <v>4.3809396824155455E-4</v>
      </c>
      <c r="AC5" s="57">
        <f>ABS(AB5)*SQRT((E$22/D$22)^2+(Q5/P5)^2)</f>
        <v>3.4173458712944988E-4</v>
      </c>
      <c r="AD5" s="57">
        <f>F$22*L5</f>
        <v>2.9471776045340937E-5</v>
      </c>
      <c r="AE5" s="57">
        <f>ABS(AD5)*SQRT((E$22/D$22)^2+(M5/L5)^2)</f>
        <v>2.0348589441221031E-5</v>
      </c>
    </row>
    <row r="6" spans="1:31" x14ac:dyDescent="0.25">
      <c r="A6" t="s">
        <v>116</v>
      </c>
      <c r="B6" t="s">
        <v>17</v>
      </c>
      <c r="C6" s="43">
        <v>22.99</v>
      </c>
      <c r="D6" s="43">
        <v>9.4</v>
      </c>
      <c r="E6" s="43">
        <v>0.1</v>
      </c>
      <c r="F6" s="43">
        <v>2670</v>
      </c>
      <c r="G6" s="43">
        <v>254</v>
      </c>
      <c r="H6" s="43">
        <v>1560</v>
      </c>
      <c r="I6" s="43">
        <v>220</v>
      </c>
      <c r="J6" s="43">
        <v>2033</v>
      </c>
      <c r="K6" s="43">
        <v>297</v>
      </c>
      <c r="L6">
        <f>D6/C6</f>
        <v>0.40887342322749026</v>
      </c>
      <c r="M6">
        <f t="shared" si="1"/>
        <v>4.3497172683775558E-3</v>
      </c>
      <c r="N6">
        <f>F6/C6</f>
        <v>116.13745106568074</v>
      </c>
      <c r="O6">
        <f>G6/C6</f>
        <v>11.048281861678992</v>
      </c>
      <c r="P6">
        <f t="shared" si="4"/>
        <v>67.855589386689871</v>
      </c>
      <c r="Q6">
        <f t="shared" si="5"/>
        <v>9.5693779904306222</v>
      </c>
      <c r="R6">
        <f t="shared" si="6"/>
        <v>88.429752066115711</v>
      </c>
      <c r="S6">
        <f t="shared" si="8"/>
        <v>12.918660287081341</v>
      </c>
      <c r="T6">
        <f>L6/L$3</f>
        <v>0.61840176614935127</v>
      </c>
      <c r="U6">
        <f>ABS(T6)*SQRT((M$3/L$3)^2+(M6/L6)^2)</f>
        <v>1.1419730413638708E-2</v>
      </c>
      <c r="V6">
        <f>N6/N$3</f>
        <v>58.039763574968624</v>
      </c>
      <c r="W6">
        <f>ABS(V6)*SQRT((O$3/N$3)^2+(O6/N6)^2)</f>
        <v>12.178818330787305</v>
      </c>
      <c r="X6">
        <f>P6/P$3</f>
        <v>66.986503020160839</v>
      </c>
      <c r="Y6">
        <f>ABS(X6)*SQRT((Q$3/P$3)^2+(Q6/P6)^2)</f>
        <v>12.541837943025401</v>
      </c>
      <c r="Z6">
        <f>R6/R$3</f>
        <v>8.8511019669005424E-3</v>
      </c>
      <c r="AA6">
        <f>ABS(Z6)*SQRT((S$3/R$3)^2+(S6/R6)^2)</f>
        <v>1.2930532632412499E-3</v>
      </c>
      <c r="AB6">
        <f>D$23*P6</f>
        <v>1.904898613970182E-2</v>
      </c>
      <c r="AC6">
        <f>ABS(AB6)*SQRT((E$23/D$23)^2+(Q6/P6)^2)</f>
        <v>1.1170811603507247E-2</v>
      </c>
      <c r="AD6">
        <f>G$23*L6</f>
        <v>2.2488038277511965E-4</v>
      </c>
      <c r="AE6">
        <f>ABS(AD6)*SQRT((E$23/D$23)^2+(M6/L6)^2)</f>
        <v>1.2802782712206226E-4</v>
      </c>
    </row>
    <row r="7" spans="1:31" x14ac:dyDescent="0.25">
      <c r="A7" t="s">
        <v>116</v>
      </c>
      <c r="B7" t="s">
        <v>22</v>
      </c>
      <c r="C7" s="42">
        <v>65.38</v>
      </c>
      <c r="D7" s="42">
        <v>1.1999999999999999E-3</v>
      </c>
      <c r="E7" s="42">
        <v>5.9999999999999995E-4</v>
      </c>
      <c r="F7" s="42">
        <v>5.78</v>
      </c>
      <c r="G7" s="42">
        <v>0.2</v>
      </c>
      <c r="H7" s="42">
        <v>0.88200000000000001</v>
      </c>
      <c r="I7" s="42">
        <v>0.2</v>
      </c>
      <c r="J7" s="42">
        <v>1.4</v>
      </c>
      <c r="K7" s="42">
        <v>0.6</v>
      </c>
      <c r="L7">
        <f t="shared" si="0"/>
        <v>1.8354236769654329E-5</v>
      </c>
      <c r="M7">
        <f t="shared" si="1"/>
        <v>9.1771183848271645E-6</v>
      </c>
      <c r="N7">
        <f t="shared" si="2"/>
        <v>8.8406240440501688E-2</v>
      </c>
      <c r="O7">
        <f t="shared" si="3"/>
        <v>3.0590394616090552E-3</v>
      </c>
      <c r="P7">
        <f t="shared" si="4"/>
        <v>1.3490364025695933E-2</v>
      </c>
      <c r="Q7">
        <f t="shared" si="5"/>
        <v>3.0590394616090552E-3</v>
      </c>
      <c r="R7">
        <f t="shared" si="6"/>
        <v>2.1413276231263382E-2</v>
      </c>
      <c r="S7">
        <f t="shared" si="8"/>
        <v>9.1771183848271647E-3</v>
      </c>
      <c r="T7">
        <f>L7/L$3</f>
        <v>2.7759917348216811E-5</v>
      </c>
      <c r="U7">
        <f>ABS(T7)*SQRT((M$3/L$3)^2+(M7/L7)^2)</f>
        <v>1.3886282027998759E-5</v>
      </c>
      <c r="V7">
        <f>N7/N$3</f>
        <v>4.4181073776250718E-2</v>
      </c>
      <c r="W7">
        <f>ABS(V7)*SQRT((O$3/N$3)^2+(O7/N7)^2)</f>
        <v>8.4035177428058751E-3</v>
      </c>
      <c r="X7">
        <f>P7/P$3</f>
        <v>1.3317581038174703E-2</v>
      </c>
      <c r="Y7">
        <f>ABS(X7)*SQRT((Q$3/P$3)^2+(Q7/P7)^2)</f>
        <v>3.4364906202557092E-3</v>
      </c>
      <c r="Z7">
        <f>R7/R$3</f>
        <v>2.1432955192118423E-6</v>
      </c>
      <c r="AA7">
        <f>ABS(Z7)*SQRT((S$3/R$3)^2+(S7/R7)^2)</f>
        <v>9.1855522251936108E-7</v>
      </c>
      <c r="AB7">
        <f>D$24*P7</f>
        <v>3.1242055854987447E-3</v>
      </c>
      <c r="AC7">
        <f>ABS(AB7)*SQRT((E$24/D$24)^2+(Q7/P7)^2)</f>
        <v>2.2472875646553508E-3</v>
      </c>
      <c r="AD7">
        <f>G$24*L7</f>
        <v>1.1580740492141816E-5</v>
      </c>
      <c r="AE7">
        <f>ABS(AD7)*SQRT((E$24/D$24)^2+(M7/L7)^2)</f>
        <v>9.7992158014538794E-6</v>
      </c>
    </row>
    <row r="8" spans="1:31" s="57" customFormat="1" x14ac:dyDescent="0.25">
      <c r="A8" s="57" t="s">
        <v>117</v>
      </c>
      <c r="B8" s="58" t="s">
        <v>18</v>
      </c>
      <c r="C8" s="58">
        <v>24.31</v>
      </c>
      <c r="D8" s="58">
        <v>6.52</v>
      </c>
      <c r="E8" s="58">
        <v>0.1</v>
      </c>
      <c r="F8" s="58">
        <v>67.8</v>
      </c>
      <c r="G8" s="58">
        <v>3</v>
      </c>
      <c r="H8" s="58">
        <v>4.8899999999999997</v>
      </c>
      <c r="I8" s="58">
        <v>3</v>
      </c>
      <c r="J8" s="58">
        <v>13.4</v>
      </c>
      <c r="K8" s="58">
        <v>2</v>
      </c>
      <c r="L8" s="57">
        <f t="shared" si="0"/>
        <v>0.26820238584944467</v>
      </c>
      <c r="M8" s="57">
        <f t="shared" si="1"/>
        <v>4.1135335252982319E-3</v>
      </c>
      <c r="N8" s="57">
        <f t="shared" si="2"/>
        <v>2.7889757301522007</v>
      </c>
      <c r="O8" s="57">
        <f t="shared" si="3"/>
        <v>0.12340600575894695</v>
      </c>
      <c r="P8" s="57">
        <f t="shared" si="4"/>
        <v>0.2011517893870835</v>
      </c>
      <c r="Q8" s="57">
        <f t="shared" si="5"/>
        <v>0.12340600575894695</v>
      </c>
      <c r="R8" s="57">
        <f t="shared" si="6"/>
        <v>0.55121349238996298</v>
      </c>
      <c r="S8" s="57">
        <f t="shared" si="8"/>
        <v>8.2270670505964621E-2</v>
      </c>
      <c r="T8" s="57">
        <f>L8/L$9</f>
        <v>0.40564345754134878</v>
      </c>
      <c r="U8" s="57">
        <f>ABS(T8)*SQRT((M$9/L$9)^2+(M8/L8)^2)</f>
        <v>8.7291196178136948E-3</v>
      </c>
      <c r="V8" s="57">
        <f t="shared" ref="V8:V11" si="10">N8/N$3</f>
        <v>1.3937923599064863</v>
      </c>
      <c r="W8" s="57">
        <f t="shared" ref="W8:W11" si="11">ABS(V8)*SQRT((O$9/N$9)^2+(O8/N8)^2)</f>
        <v>0.29350967173055642</v>
      </c>
      <c r="X8" s="57">
        <f t="shared" ref="X8:X11" si="12">P8/P$9</f>
        <v>0.15685143421467523</v>
      </c>
      <c r="Y8" s="57">
        <f t="shared" ref="Y8:Y11" si="13">ABS(X8)*SQRT((Q$9/P$9)^2+(Q8/P8)^2)</f>
        <v>0.10191455185304947</v>
      </c>
      <c r="Z8" s="57">
        <f t="shared" ref="Z8:Z11" si="14">R8/R$9</f>
        <v>5.5172006170809821E-5</v>
      </c>
      <c r="AA8" s="57">
        <f t="shared" ref="AA8:AA11" si="15">ABS(Z8)*SQRT((S$9/R$9)^2+(S8/R8)^2)</f>
        <v>8.2346277866880327E-6</v>
      </c>
      <c r="AB8" s="57">
        <f>G$20*P8</f>
        <v>2.9971616618675442E-3</v>
      </c>
      <c r="AC8" s="57">
        <f>ABS(AB8)*SQRT((E$20/D$20)^2+(Q8/P8)^2)</f>
        <v>1.1457349537586297E-2</v>
      </c>
      <c r="AD8" s="57">
        <f>G$20*L8</f>
        <v>3.9962155491567253E-3</v>
      </c>
      <c r="AE8" s="57">
        <f>ABS(AD8)*SQRT((E$20/D$20)^2+(M8/L8)^2)</f>
        <v>1.5078577703611368E-2</v>
      </c>
    </row>
    <row r="9" spans="1:31" x14ac:dyDescent="0.25">
      <c r="A9" t="s">
        <v>117</v>
      </c>
      <c r="B9" s="43" t="s">
        <v>19</v>
      </c>
      <c r="C9" s="43">
        <v>40.08</v>
      </c>
      <c r="D9" s="43">
        <v>26.5</v>
      </c>
      <c r="E9" s="43">
        <v>0.4</v>
      </c>
      <c r="F9" s="43">
        <v>102</v>
      </c>
      <c r="G9" s="43">
        <v>21</v>
      </c>
      <c r="H9" s="43">
        <v>51.4</v>
      </c>
      <c r="I9" s="43">
        <v>11</v>
      </c>
      <c r="J9" s="43">
        <v>400432</v>
      </c>
      <c r="K9" s="43"/>
      <c r="L9">
        <f t="shared" si="0"/>
        <v>0.66117764471057883</v>
      </c>
      <c r="M9">
        <f t="shared" si="1"/>
        <v>9.9800399201596824E-3</v>
      </c>
      <c r="N9">
        <f t="shared" si="2"/>
        <v>2.5449101796407185</v>
      </c>
      <c r="O9">
        <f t="shared" si="3"/>
        <v>0.5239520958083832</v>
      </c>
      <c r="P9">
        <f t="shared" si="4"/>
        <v>1.282435129740519</v>
      </c>
      <c r="Q9">
        <f t="shared" si="5"/>
        <v>0.27445109780439125</v>
      </c>
      <c r="R9">
        <f t="shared" si="6"/>
        <v>9990.8183632734526</v>
      </c>
      <c r="S9">
        <f>K9/C9</f>
        <v>0</v>
      </c>
    </row>
    <row r="10" spans="1:31" s="57" customFormat="1" x14ac:dyDescent="0.25">
      <c r="A10" s="57" t="s">
        <v>117</v>
      </c>
      <c r="B10" s="58" t="s">
        <v>20</v>
      </c>
      <c r="C10" s="58">
        <v>87.62</v>
      </c>
      <c r="D10" s="58">
        <v>0.13100000000000001</v>
      </c>
      <c r="E10" s="58">
        <v>1E-3</v>
      </c>
      <c r="F10" s="58">
        <v>0.14000000000000001</v>
      </c>
      <c r="G10" s="58">
        <v>4.0000000000000001E-3</v>
      </c>
      <c r="H10" s="58">
        <v>9.2999999999999999E-2</v>
      </c>
      <c r="I10" s="58">
        <v>0.03</v>
      </c>
      <c r="J10" s="58">
        <v>544</v>
      </c>
      <c r="K10" s="58">
        <v>90</v>
      </c>
      <c r="L10" s="57">
        <f t="shared" si="0"/>
        <v>1.4950924446473408E-3</v>
      </c>
      <c r="M10" s="57">
        <f t="shared" si="1"/>
        <v>1.141291942478886E-5</v>
      </c>
      <c r="N10" s="57">
        <f t="shared" si="2"/>
        <v>1.5978087194704405E-3</v>
      </c>
      <c r="O10" s="57">
        <f t="shared" si="3"/>
        <v>4.5651677699155441E-5</v>
      </c>
      <c r="P10" s="57">
        <f t="shared" si="4"/>
        <v>1.0614015065053639E-3</v>
      </c>
      <c r="Q10" s="57">
        <f t="shared" si="5"/>
        <v>3.4238758274366581E-4</v>
      </c>
      <c r="R10" s="57">
        <f t="shared" si="6"/>
        <v>6.2086281670851404</v>
      </c>
      <c r="S10" s="57">
        <f t="shared" si="8"/>
        <v>1.0271627482309975</v>
      </c>
      <c r="T10" s="57">
        <f t="shared" ref="T10:T11" si="16">L10/L$9</f>
        <v>2.261256799300582E-3</v>
      </c>
      <c r="U10" s="57">
        <f>ABS(T10)*SQRT((M$9/L$9)^2+(M10/L10)^2)</f>
        <v>3.8248726033124697E-5</v>
      </c>
      <c r="V10" s="57">
        <f t="shared" si="10"/>
        <v>7.9850590369545205E-4</v>
      </c>
      <c r="W10" s="57">
        <f t="shared" si="11"/>
        <v>1.6597376876718102E-4</v>
      </c>
      <c r="X10" s="57">
        <f t="shared" si="12"/>
        <v>8.2764537705710083E-4</v>
      </c>
      <c r="Y10" s="57">
        <f t="shared" si="13"/>
        <v>3.2039349138452078E-4</v>
      </c>
      <c r="Z10" s="57">
        <f t="shared" si="14"/>
        <v>6.2143339427611285E-4</v>
      </c>
      <c r="AA10" s="57">
        <f t="shared" si="15"/>
        <v>1.0281067184715102E-4</v>
      </c>
      <c r="AB10" s="57">
        <f>F$21*P10</f>
        <v>4.5321844327779037E-4</v>
      </c>
      <c r="AC10" s="57">
        <f>ABS(AB10)*SQRT((E$21/D$21)^2+(Q10/P10)^2)</f>
        <v>2.0424339182960238E-4</v>
      </c>
      <c r="AD10" s="57">
        <f>F$21*L10</f>
        <v>6.3840447386441447E-4</v>
      </c>
      <c r="AE10" s="57">
        <f>ABS(AD10)*SQRT((E$21/D$21)^2+(M10/L10)^2)</f>
        <v>2.0095692802888165E-4</v>
      </c>
    </row>
    <row r="11" spans="1:31" s="57" customFormat="1" x14ac:dyDescent="0.25">
      <c r="A11" s="57" t="s">
        <v>117</v>
      </c>
      <c r="B11" s="58" t="s">
        <v>21</v>
      </c>
      <c r="C11" s="58">
        <v>137.33000000000001</v>
      </c>
      <c r="D11" s="58">
        <v>1.8499999999999999E-2</v>
      </c>
      <c r="E11" s="58">
        <v>4.0000000000000002E-4</v>
      </c>
      <c r="F11" s="58">
        <v>0.253</v>
      </c>
      <c r="G11" s="58">
        <v>0.05</v>
      </c>
      <c r="H11" s="58">
        <v>0.193</v>
      </c>
      <c r="I11" s="58">
        <v>0.02</v>
      </c>
      <c r="J11" s="58">
        <v>1</v>
      </c>
      <c r="K11" s="58">
        <v>0.6</v>
      </c>
      <c r="L11" s="57">
        <f t="shared" si="0"/>
        <v>1.3471200757299932E-4</v>
      </c>
      <c r="M11" s="57">
        <f t="shared" si="1"/>
        <v>2.9126920556324183E-6</v>
      </c>
      <c r="N11" s="57">
        <f t="shared" si="2"/>
        <v>1.8422777251875045E-3</v>
      </c>
      <c r="O11" s="57">
        <f t="shared" si="3"/>
        <v>3.6408650695405226E-4</v>
      </c>
      <c r="P11" s="57">
        <f t="shared" si="4"/>
        <v>1.4053739168426416E-3</v>
      </c>
      <c r="Q11" s="57">
        <f t="shared" si="5"/>
        <v>1.456346027816209E-4</v>
      </c>
      <c r="R11" s="57">
        <f t="shared" si="6"/>
        <v>7.2817301390810446E-3</v>
      </c>
      <c r="S11" s="57">
        <f t="shared" si="8"/>
        <v>4.3690380834486269E-3</v>
      </c>
      <c r="T11" s="57">
        <f t="shared" si="16"/>
        <v>2.0374555711418163E-4</v>
      </c>
      <c r="U11" s="57">
        <f>ABS(T11)*SQRT((M$9/L$9)^2+(M11/L11)^2)</f>
        <v>5.3726031009932976E-6</v>
      </c>
      <c r="V11" s="57">
        <f t="shared" si="10"/>
        <v>9.2067944171465301E-4</v>
      </c>
      <c r="W11" s="57">
        <f t="shared" si="11"/>
        <v>2.6274802607315588E-4</v>
      </c>
      <c r="X11" s="57">
        <f t="shared" si="12"/>
        <v>1.0958635522772971E-3</v>
      </c>
      <c r="Y11" s="57">
        <f t="shared" si="13"/>
        <v>2.6057108423967266E-4</v>
      </c>
      <c r="Z11" s="57">
        <f t="shared" si="14"/>
        <v>7.2884221034874403E-7</v>
      </c>
      <c r="AA11" s="57">
        <f t="shared" si="15"/>
        <v>4.3730532620924639E-7</v>
      </c>
      <c r="AB11" s="57">
        <f>F$22*P11</f>
        <v>3.0746231225680005E-4</v>
      </c>
      <c r="AC11" s="57">
        <f>ABS(AB11)*SQRT((E$22/D$22)^2+(Q11/P11)^2)</f>
        <v>2.1456000512762709E-4</v>
      </c>
      <c r="AD11" s="57">
        <f>F$22*L11</f>
        <v>2.9471776045340937E-5</v>
      </c>
      <c r="AE11" s="57">
        <f>ABS(AD11)*SQRT((E$22/D$22)^2+(M11/L11)^2)</f>
        <v>2.0348589441221031E-5</v>
      </c>
    </row>
    <row r="12" spans="1:31" x14ac:dyDescent="0.25">
      <c r="A12" t="s">
        <v>117</v>
      </c>
      <c r="B12" s="43" t="s">
        <v>17</v>
      </c>
      <c r="C12" s="43">
        <v>22.99</v>
      </c>
      <c r="D12" s="43">
        <v>9.4</v>
      </c>
      <c r="E12" s="43">
        <v>0.1</v>
      </c>
      <c r="F12" s="43">
        <v>2620</v>
      </c>
      <c r="G12" s="43">
        <v>202</v>
      </c>
      <c r="H12" s="43">
        <v>1330</v>
      </c>
      <c r="I12" s="43">
        <v>340</v>
      </c>
      <c r="J12" s="43">
        <v>2499</v>
      </c>
      <c r="K12" s="43">
        <v>396</v>
      </c>
      <c r="L12">
        <f>D12/C12</f>
        <v>0.40887342322749026</v>
      </c>
      <c r="M12">
        <f>E12/C12</f>
        <v>4.3497172683775558E-3</v>
      </c>
      <c r="N12">
        <f>F12/C12</f>
        <v>113.96259243149196</v>
      </c>
      <c r="O12">
        <f>G12/C12</f>
        <v>8.7864288821226619</v>
      </c>
      <c r="P12">
        <f>H12/C12</f>
        <v>57.851239669421489</v>
      </c>
      <c r="Q12">
        <f>I12/C12</f>
        <v>14.78903871248369</v>
      </c>
      <c r="R12">
        <f>J12/C12</f>
        <v>108.69943453675512</v>
      </c>
      <c r="S12">
        <f>K12/C12</f>
        <v>17.224880382775122</v>
      </c>
      <c r="T12">
        <f>L12/L$9</f>
        <v>0.61840176614935127</v>
      </c>
      <c r="U12">
        <f>ABS(T12)*SQRT((M$9/L$9)^2+(M12/L12)^2)</f>
        <v>1.1419730413638708E-2</v>
      </c>
      <c r="V12">
        <f>N12/N$3</f>
        <v>56.952876616635876</v>
      </c>
      <c r="W12">
        <f>ABS(V12)*SQRT((O$9/N$9)^2+(O12/N12)^2)</f>
        <v>12.520806651739262</v>
      </c>
      <c r="X12">
        <f>P12/P$9</f>
        <v>45.1104608161559</v>
      </c>
      <c r="Y12">
        <f>ABS(X12)*SQRT((Q$9/P$9)^2+(Q12/P12)^2)</f>
        <v>15.039497428739415</v>
      </c>
      <c r="Z12">
        <f>R12/R$9</f>
        <v>1.0879933012928901E-2</v>
      </c>
      <c r="AA12">
        <f>ABS(Z12)*SQRT((S$9/R$9)^2+(S12/R12)^2)</f>
        <v>1.7240710176550001E-3</v>
      </c>
      <c r="AB12">
        <f>D$23*P12</f>
        <v>1.6240481772950909E-2</v>
      </c>
      <c r="AC12">
        <f>ABS(AB12)*SQRT((E$23/D$23)^2+(Q12/P12)^2)</f>
        <v>1.0133826482734825E-2</v>
      </c>
      <c r="AD12">
        <f>G$23*L12</f>
        <v>2.2488038277511965E-4</v>
      </c>
      <c r="AE12">
        <f>ABS(AD12)*SQRT((E$23/D$23)^2+(M12/L12)^2)</f>
        <v>1.2802782712206226E-4</v>
      </c>
    </row>
    <row r="13" spans="1:31" x14ac:dyDescent="0.25">
      <c r="A13" t="s">
        <v>117</v>
      </c>
      <c r="B13" s="43" t="s">
        <v>22</v>
      </c>
      <c r="C13" s="43">
        <v>65.38</v>
      </c>
      <c r="D13" s="43">
        <v>1.1999999999999999E-3</v>
      </c>
      <c r="E13" s="43">
        <v>5.9999999999999995E-4</v>
      </c>
      <c r="F13" s="43">
        <v>8.75</v>
      </c>
      <c r="G13" s="43">
        <v>0.7</v>
      </c>
      <c r="H13" s="43">
        <v>0.86799999999999999</v>
      </c>
      <c r="I13" s="43">
        <v>0.4</v>
      </c>
      <c r="J13" s="43">
        <v>7</v>
      </c>
      <c r="K13" s="43">
        <v>3</v>
      </c>
      <c r="L13">
        <f>D13/C13</f>
        <v>1.8354236769654329E-5</v>
      </c>
      <c r="M13">
        <f>E13/C13</f>
        <v>9.1771183848271645E-6</v>
      </c>
      <c r="N13">
        <f>F13/C13</f>
        <v>0.13383297644539616</v>
      </c>
      <c r="O13">
        <f>G13/C13</f>
        <v>1.0706638115631691E-2</v>
      </c>
      <c r="P13">
        <f>H13/C13</f>
        <v>1.3276231263383299E-2</v>
      </c>
      <c r="Q13">
        <f>I13/C13</f>
        <v>6.1180789232181104E-3</v>
      </c>
      <c r="R13">
        <f>J13/C13</f>
        <v>0.10706638115631692</v>
      </c>
      <c r="S13">
        <f>K13/C13</f>
        <v>4.5885591924135827E-2</v>
      </c>
      <c r="T13">
        <f>L13/L$9</f>
        <v>2.7759917348216811E-5</v>
      </c>
      <c r="U13">
        <f>ABS(T13)*SQRT((M$9/L$9)^2+(M13/L13)^2)</f>
        <v>1.3886282027998759E-5</v>
      </c>
      <c r="V13">
        <f>N13/N$3</f>
        <v>6.6883113415604462E-2</v>
      </c>
      <c r="W13">
        <f>ABS(V13)*SQRT((O$9/N$9)^2+(O13/N13)^2)</f>
        <v>1.477307681474359E-2</v>
      </c>
      <c r="X13">
        <f>P13/P$9</f>
        <v>1.0352360876194603E-2</v>
      </c>
      <c r="Y13">
        <f>ABS(X13)*SQRT((Q$9/P$9)^2+(Q13/P13)^2)</f>
        <v>5.2600095257725925E-3</v>
      </c>
      <c r="Z13">
        <f>R13/R$9</f>
        <v>1.0716477596059211E-5</v>
      </c>
      <c r="AA13">
        <f>ABS(Z13)*SQRT((S$9/R$9)^2+(S13/R13)^2)</f>
        <v>4.5927761125968051E-6</v>
      </c>
      <c r="AB13">
        <f>D$24*P13</f>
        <v>3.0746150206495586E-3</v>
      </c>
      <c r="AC13">
        <f>ABS(AB13)*SQRT((E$24/D$24)^2+(Q13/P13)^2)</f>
        <v>2.5323310515177953E-3</v>
      </c>
      <c r="AD13">
        <f>G$24*L13</f>
        <v>1.1580740492141816E-5</v>
      </c>
      <c r="AE13">
        <f>ABS(AD13)*SQRT((E$24/D$24)^2+(M13/L13)^2)</f>
        <v>9.7992158014538794E-6</v>
      </c>
    </row>
    <row r="19" spans="1:13" x14ac:dyDescent="0.25">
      <c r="A19" s="49" t="s">
        <v>39</v>
      </c>
      <c r="B19" s="49" t="s">
        <v>85</v>
      </c>
      <c r="C19" s="49"/>
      <c r="D19" s="49" t="s">
        <v>34</v>
      </c>
      <c r="E19" s="49" t="s">
        <v>55</v>
      </c>
      <c r="F19" s="49" t="s">
        <v>32</v>
      </c>
      <c r="G19" s="49" t="s">
        <v>33</v>
      </c>
    </row>
    <row r="20" spans="1:13" x14ac:dyDescent="0.25">
      <c r="A20" s="36" t="s">
        <v>57</v>
      </c>
      <c r="B20" s="36" t="s">
        <v>18</v>
      </c>
      <c r="C20" s="36" t="s">
        <v>89</v>
      </c>
      <c r="D20" s="36">
        <v>5.8612730552415088E-4</v>
      </c>
      <c r="E20" s="36">
        <v>2.2115656670331947E-3</v>
      </c>
      <c r="F20" s="36">
        <v>1.8620871366628623E-5</v>
      </c>
      <c r="G20" s="36">
        <v>1.49E-2</v>
      </c>
    </row>
    <row r="21" spans="1:13" x14ac:dyDescent="0.25">
      <c r="A21" s="36" t="s">
        <v>57</v>
      </c>
      <c r="B21" s="36" t="s">
        <v>20</v>
      </c>
      <c r="C21" s="36" t="s">
        <v>89</v>
      </c>
      <c r="D21" s="36">
        <v>1.1694615384615383</v>
      </c>
      <c r="E21" s="36">
        <v>0.36801478345936817</v>
      </c>
      <c r="F21" s="36">
        <v>0.42699999999999999</v>
      </c>
      <c r="G21" s="36">
        <v>2.5499999999999998</v>
      </c>
      <c r="J21" s="37"/>
      <c r="K21" s="37"/>
      <c r="L21" s="37"/>
      <c r="M21" s="37"/>
    </row>
    <row r="22" spans="1:13" x14ac:dyDescent="0.25">
      <c r="A22" s="36" t="s">
        <v>57</v>
      </c>
      <c r="B22" s="36" t="s">
        <v>21</v>
      </c>
      <c r="C22" s="36" t="s">
        <v>89</v>
      </c>
      <c r="D22" s="36">
        <v>0.95975267720758295</v>
      </c>
      <c r="E22" s="36">
        <v>0.66232977659723735</v>
      </c>
      <c r="F22" s="36">
        <v>0.21877616239495523</v>
      </c>
      <c r="G22" s="36">
        <v>2.99</v>
      </c>
      <c r="K22" s="2"/>
      <c r="L22" s="2"/>
      <c r="M22" s="2"/>
    </row>
    <row r="23" spans="1:13" x14ac:dyDescent="0.25">
      <c r="A23" s="36" t="s">
        <v>57</v>
      </c>
      <c r="B23" s="36" t="s">
        <v>17</v>
      </c>
      <c r="C23" s="36" t="s">
        <v>89</v>
      </c>
      <c r="D23" s="36">
        <v>2.8072832778957998E-4</v>
      </c>
      <c r="E23" s="36">
        <v>1.597950076198047E-4</v>
      </c>
      <c r="F23" s="36">
        <v>2.39883291901949E-5</v>
      </c>
      <c r="G23" s="36">
        <v>5.5000000000000003E-4</v>
      </c>
      <c r="K23" s="2"/>
      <c r="L23" s="2"/>
      <c r="M23" s="2"/>
    </row>
    <row r="24" spans="1:13" x14ac:dyDescent="0.25">
      <c r="A24" s="36" t="s">
        <v>57</v>
      </c>
      <c r="B24" s="36" t="s">
        <v>22</v>
      </c>
      <c r="C24" s="36" t="s">
        <v>58</v>
      </c>
      <c r="D24" s="36">
        <v>0.23158793784570059</v>
      </c>
      <c r="E24" s="36">
        <v>0.15809078647998329</v>
      </c>
      <c r="F24" s="36">
        <v>6.3095734448019317E-2</v>
      </c>
      <c r="G24" s="36">
        <v>0.63095734448019325</v>
      </c>
      <c r="K24" s="2"/>
      <c r="L24" s="2"/>
      <c r="M24" s="2"/>
    </row>
    <row r="26" spans="1:13" x14ac:dyDescent="0.25">
      <c r="B26" s="37"/>
      <c r="C26" s="37"/>
      <c r="D26" s="37"/>
      <c r="E26" s="37"/>
      <c r="F26" s="3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49017-3030-4F94-9E25-EA3E0C71CE4F}">
  <dimension ref="A1:M43"/>
  <sheetViews>
    <sheetView workbookViewId="0">
      <selection sqref="A1:XFD1048576"/>
    </sheetView>
  </sheetViews>
  <sheetFormatPr defaultRowHeight="15" x14ac:dyDescent="0.25"/>
  <cols>
    <col min="1" max="1" width="19.85546875" style="36" bestFit="1" customWidth="1"/>
    <col min="2" max="2" width="27.7109375" style="36" bestFit="1" customWidth="1"/>
    <col min="3" max="3" width="28" style="36" bestFit="1" customWidth="1"/>
    <col min="4" max="4" width="23.5703125" style="36" bestFit="1" customWidth="1"/>
    <col min="5" max="16384" width="9.140625" style="36"/>
  </cols>
  <sheetData>
    <row r="1" spans="1:13" x14ac:dyDescent="0.25">
      <c r="A1" s="46" t="s">
        <v>53</v>
      </c>
      <c r="B1" s="46" t="s">
        <v>54</v>
      </c>
      <c r="C1" s="46" t="s">
        <v>41</v>
      </c>
      <c r="D1" s="46" t="s">
        <v>32</v>
      </c>
      <c r="E1" s="46" t="s">
        <v>34</v>
      </c>
      <c r="F1" s="46" t="s">
        <v>33</v>
      </c>
      <c r="G1" s="46" t="s">
        <v>55</v>
      </c>
      <c r="I1" s="25"/>
      <c r="J1" s="26"/>
      <c r="K1" s="26"/>
      <c r="L1" s="26"/>
      <c r="M1" s="26"/>
    </row>
    <row r="2" spans="1:13" x14ac:dyDescent="0.25">
      <c r="A2" s="25" t="s">
        <v>88</v>
      </c>
      <c r="B2" s="26" t="s">
        <v>20</v>
      </c>
      <c r="C2" s="26" t="s">
        <v>89</v>
      </c>
      <c r="D2" s="36">
        <v>0.81372123317412071</v>
      </c>
      <c r="E2" s="36">
        <v>1.1851005512240909</v>
      </c>
      <c r="F2" s="36">
        <v>2.5499999999999998</v>
      </c>
      <c r="G2" s="36">
        <v>0.35762007118649891</v>
      </c>
    </row>
    <row r="3" spans="1:13" x14ac:dyDescent="0.25">
      <c r="A3" s="25" t="s">
        <v>90</v>
      </c>
      <c r="B3" s="26" t="s">
        <v>20</v>
      </c>
      <c r="C3" s="26" t="s">
        <v>91</v>
      </c>
      <c r="D3" s="36">
        <v>1.2280186348382971</v>
      </c>
      <c r="E3" s="36">
        <v>1.3727</v>
      </c>
      <c r="F3" s="36">
        <v>1.5810645674661816</v>
      </c>
      <c r="G3" s="26" t="s">
        <v>61</v>
      </c>
    </row>
    <row r="4" spans="1:13" x14ac:dyDescent="0.25">
      <c r="A4" s="25" t="s">
        <v>92</v>
      </c>
      <c r="B4" s="26" t="s">
        <v>20</v>
      </c>
      <c r="C4" s="26" t="s">
        <v>93</v>
      </c>
      <c r="D4" s="26" t="s">
        <v>61</v>
      </c>
      <c r="E4" s="36">
        <v>0.35059464023129827</v>
      </c>
      <c r="F4" s="26" t="s">
        <v>61</v>
      </c>
      <c r="G4" s="36">
        <v>3.4362616366116185E-2</v>
      </c>
    </row>
    <row r="5" spans="1:13" x14ac:dyDescent="0.25">
      <c r="A5" s="25" t="s">
        <v>94</v>
      </c>
      <c r="B5" s="26" t="s">
        <v>20</v>
      </c>
      <c r="C5" s="26" t="s">
        <v>95</v>
      </c>
      <c r="D5" s="26" t="s">
        <v>61</v>
      </c>
      <c r="E5" s="36">
        <v>0.27481770070003786</v>
      </c>
      <c r="F5" s="26" t="s">
        <v>61</v>
      </c>
      <c r="G5" s="36">
        <v>4.5703178134340883E-2</v>
      </c>
    </row>
    <row r="6" spans="1:13" x14ac:dyDescent="0.25">
      <c r="A6" s="25" t="s">
        <v>96</v>
      </c>
      <c r="B6" s="26" t="s">
        <v>20</v>
      </c>
      <c r="C6" s="26" t="s">
        <v>97</v>
      </c>
      <c r="D6" s="26" t="s">
        <v>61</v>
      </c>
      <c r="E6" s="36">
        <v>8.2710672473728375E-2</v>
      </c>
      <c r="F6" s="26" t="s">
        <v>61</v>
      </c>
      <c r="G6" s="36">
        <v>3.773807293193783E-2</v>
      </c>
    </row>
    <row r="7" spans="1:13" x14ac:dyDescent="0.25">
      <c r="A7" s="25" t="s">
        <v>98</v>
      </c>
      <c r="B7" s="26" t="s">
        <v>20</v>
      </c>
      <c r="C7" s="26" t="s">
        <v>99</v>
      </c>
      <c r="D7" s="26" t="s">
        <v>61</v>
      </c>
      <c r="E7" s="36">
        <v>0.216</v>
      </c>
      <c r="F7" s="26" t="s">
        <v>61</v>
      </c>
      <c r="G7" s="36">
        <v>6.0000000000000001E-3</v>
      </c>
    </row>
    <row r="8" spans="1:13" x14ac:dyDescent="0.25">
      <c r="A8" s="25" t="s">
        <v>100</v>
      </c>
      <c r="B8" s="26" t="s">
        <v>20</v>
      </c>
      <c r="C8" s="26" t="s">
        <v>101</v>
      </c>
      <c r="D8" s="36">
        <v>0.22352941176470587</v>
      </c>
      <c r="E8" s="36">
        <v>0.30133107069633458</v>
      </c>
      <c r="F8" s="36">
        <v>0.4</v>
      </c>
      <c r="G8" s="36">
        <v>6.1142678786258779E-2</v>
      </c>
    </row>
    <row r="9" spans="1:13" x14ac:dyDescent="0.25">
      <c r="A9" s="25" t="s">
        <v>102</v>
      </c>
      <c r="B9" s="26" t="s">
        <v>20</v>
      </c>
      <c r="C9" s="26" t="s">
        <v>103</v>
      </c>
      <c r="D9" s="36">
        <v>1.0659908045977011</v>
      </c>
      <c r="E9" s="36">
        <v>1.1206281609195403</v>
      </c>
      <c r="F9" s="36">
        <v>1.1752655172413795</v>
      </c>
      <c r="G9" s="36" t="s">
        <v>61</v>
      </c>
    </row>
    <row r="10" spans="1:13" x14ac:dyDescent="0.25">
      <c r="A10" s="25" t="s">
        <v>104</v>
      </c>
      <c r="B10" s="26" t="s">
        <v>20</v>
      </c>
      <c r="C10" s="26" t="s">
        <v>105</v>
      </c>
      <c r="D10" s="36">
        <v>1.0181609195402299</v>
      </c>
      <c r="E10" s="36">
        <v>1.0655172413793106</v>
      </c>
      <c r="F10" s="36">
        <v>1.112873563218391</v>
      </c>
      <c r="G10" s="36" t="s">
        <v>61</v>
      </c>
    </row>
    <row r="13" spans="1:13" s="37" customFormat="1" x14ac:dyDescent="0.25">
      <c r="A13" s="45"/>
      <c r="B13" s="47" t="s">
        <v>126</v>
      </c>
      <c r="C13" s="47" t="s">
        <v>127</v>
      </c>
      <c r="D13" s="46" t="s">
        <v>32</v>
      </c>
      <c r="E13" s="46" t="s">
        <v>34</v>
      </c>
      <c r="F13" s="46" t="s">
        <v>33</v>
      </c>
      <c r="G13" s="46" t="s">
        <v>55</v>
      </c>
    </row>
    <row r="14" spans="1:13" x14ac:dyDescent="0.25">
      <c r="A14" s="34" t="s">
        <v>106</v>
      </c>
      <c r="B14" s="35" t="s">
        <v>61</v>
      </c>
      <c r="C14" s="35" t="s">
        <v>61</v>
      </c>
      <c r="D14" s="64" t="s">
        <v>61</v>
      </c>
      <c r="E14" s="11">
        <v>0.216</v>
      </c>
      <c r="F14" s="64" t="s">
        <v>61</v>
      </c>
      <c r="G14" s="11">
        <v>6.0000000000000001E-3</v>
      </c>
      <c r="J14" s="65"/>
      <c r="K14" s="65"/>
    </row>
    <row r="15" spans="1:13" x14ac:dyDescent="0.25">
      <c r="A15" s="34" t="s">
        <v>107</v>
      </c>
      <c r="B15" s="35" t="s">
        <v>61</v>
      </c>
      <c r="C15" s="35" t="s">
        <v>61</v>
      </c>
      <c r="D15" s="11">
        <v>0.22352941176470587</v>
      </c>
      <c r="E15" s="11">
        <v>0.30133107069633458</v>
      </c>
      <c r="F15" s="11">
        <v>0.4</v>
      </c>
      <c r="G15" s="64">
        <v>6.1142678786258779E-2</v>
      </c>
      <c r="J15" s="65"/>
      <c r="K15" s="66"/>
    </row>
    <row r="16" spans="1:13" x14ac:dyDescent="0.25">
      <c r="A16" s="34" t="s">
        <v>102</v>
      </c>
      <c r="B16" s="67">
        <v>9.0039999999999996</v>
      </c>
      <c r="C16" s="68">
        <v>9.9269999999999996</v>
      </c>
      <c r="D16" s="36">
        <f>B16/D21</f>
        <v>1.0659908045977011</v>
      </c>
      <c r="E16" s="36">
        <f>AVERAGE(D16,F16)</f>
        <v>1.1206281609195403</v>
      </c>
      <c r="F16" s="36">
        <f>C16/D21</f>
        <v>1.1752655172413795</v>
      </c>
      <c r="G16" s="69" t="s">
        <v>61</v>
      </c>
      <c r="J16" s="65"/>
    </row>
    <row r="17" spans="1:10" x14ac:dyDescent="0.25">
      <c r="A17" s="34" t="s">
        <v>104</v>
      </c>
      <c r="B17" s="11">
        <v>8.6</v>
      </c>
      <c r="C17" s="11">
        <v>9.4</v>
      </c>
      <c r="D17" s="36">
        <f>B17/D$21</f>
        <v>1.0181609195402299</v>
      </c>
      <c r="E17" s="36">
        <f>AVERAGE(D17,F17)</f>
        <v>1.0655172413793106</v>
      </c>
      <c r="F17" s="36">
        <f>C17/D$21</f>
        <v>1.112873563218391</v>
      </c>
      <c r="G17" s="36" t="s">
        <v>61</v>
      </c>
      <c r="J17" s="65"/>
    </row>
    <row r="18" spans="1:10" x14ac:dyDescent="0.25">
      <c r="J18" s="65"/>
    </row>
    <row r="19" spans="1:10" x14ac:dyDescent="0.25">
      <c r="J19" s="65"/>
    </row>
    <row r="20" spans="1:10" s="37" customFormat="1" x14ac:dyDescent="0.25">
      <c r="A20" s="45"/>
      <c r="B20" s="70" t="s">
        <v>128</v>
      </c>
      <c r="C20" s="71" t="s">
        <v>108</v>
      </c>
      <c r="D20" s="70" t="s">
        <v>129</v>
      </c>
      <c r="J20" s="72"/>
    </row>
    <row r="21" spans="1:10" x14ac:dyDescent="0.25">
      <c r="A21" s="73" t="s">
        <v>86</v>
      </c>
      <c r="B21" s="74">
        <v>8.6999999999999994E-2</v>
      </c>
      <c r="C21" s="74">
        <v>1.03E-2</v>
      </c>
      <c r="D21" s="36">
        <f>B21/C21</f>
        <v>8.4466019417475717</v>
      </c>
      <c r="J21" s="65"/>
    </row>
    <row r="22" spans="1:10" x14ac:dyDescent="0.25">
      <c r="J22" s="65"/>
    </row>
    <row r="23" spans="1:10" x14ac:dyDescent="0.25">
      <c r="J23" s="65"/>
    </row>
    <row r="24" spans="1:10" x14ac:dyDescent="0.25">
      <c r="J24" s="65"/>
    </row>
    <row r="25" spans="1:10" x14ac:dyDescent="0.25">
      <c r="B25" s="12"/>
      <c r="J25" s="65"/>
    </row>
    <row r="26" spans="1:10" x14ac:dyDescent="0.25">
      <c r="B26" s="12"/>
      <c r="J26" s="65"/>
    </row>
    <row r="27" spans="1:10" ht="15.75" thickBot="1" x14ac:dyDescent="0.3">
      <c r="B27" s="8"/>
      <c r="J27" s="65"/>
    </row>
    <row r="28" spans="1:10" ht="21.75" thickBot="1" x14ac:dyDescent="0.4">
      <c r="A28" s="33" t="s">
        <v>37</v>
      </c>
      <c r="J28" s="65"/>
    </row>
    <row r="29" spans="1:10" ht="15.75" thickBot="1" x14ac:dyDescent="0.3">
      <c r="B29" s="8"/>
      <c r="J29" s="65"/>
    </row>
    <row r="30" spans="1:10" ht="21.75" thickBot="1" x14ac:dyDescent="0.4">
      <c r="A30" s="29" t="s">
        <v>38</v>
      </c>
      <c r="J30" s="65"/>
    </row>
    <row r="31" spans="1:10" x14ac:dyDescent="0.25">
      <c r="B31" s="8"/>
      <c r="J31" s="65"/>
    </row>
    <row r="32" spans="1:10" x14ac:dyDescent="0.25">
      <c r="B32" s="12"/>
      <c r="J32" s="65"/>
    </row>
    <row r="33" spans="2:10" x14ac:dyDescent="0.25">
      <c r="B33" s="12"/>
      <c r="J33" s="65"/>
    </row>
    <row r="34" spans="2:10" x14ac:dyDescent="0.25">
      <c r="J34" s="65"/>
    </row>
    <row r="35" spans="2:10" x14ac:dyDescent="0.25">
      <c r="J35" s="65"/>
    </row>
    <row r="36" spans="2:10" x14ac:dyDescent="0.25">
      <c r="J36" s="65"/>
    </row>
    <row r="37" spans="2:10" x14ac:dyDescent="0.25">
      <c r="J37" s="65"/>
    </row>
    <row r="38" spans="2:10" x14ac:dyDescent="0.25">
      <c r="J38" s="65"/>
    </row>
    <row r="39" spans="2:10" x14ac:dyDescent="0.25">
      <c r="J39" s="65"/>
    </row>
    <row r="40" spans="2:10" x14ac:dyDescent="0.25">
      <c r="J40" s="65"/>
    </row>
    <row r="41" spans="2:10" x14ac:dyDescent="0.25">
      <c r="J41" s="65"/>
    </row>
    <row r="42" spans="2:10" x14ac:dyDescent="0.25">
      <c r="J42" s="65"/>
    </row>
    <row r="43" spans="2:10" x14ac:dyDescent="0.25">
      <c r="J43" s="65"/>
    </row>
  </sheetData>
  <phoneticPr fontId="1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237B5-F4E6-49F6-997D-1A7871665996}">
  <dimension ref="A1:L45"/>
  <sheetViews>
    <sheetView topLeftCell="A16" workbookViewId="0">
      <selection activeCell="B1" sqref="B1:H1048576"/>
    </sheetView>
  </sheetViews>
  <sheetFormatPr defaultRowHeight="15" x14ac:dyDescent="0.25"/>
  <cols>
    <col min="1" max="1" width="22.28515625" style="8" bestFit="1" customWidth="1"/>
    <col min="2" max="2" width="16.42578125" style="5" customWidth="1"/>
    <col min="3" max="3" width="8.5703125" style="5" bestFit="1" customWidth="1"/>
    <col min="4" max="4" width="6.85546875" style="5" customWidth="1"/>
    <col min="5" max="8" width="12" style="5" bestFit="1" customWidth="1"/>
    <col min="12" max="12" width="7" bestFit="1" customWidth="1"/>
    <col min="13" max="13" width="11.85546875" bestFit="1" customWidth="1"/>
    <col min="14" max="14" width="16.28515625" bestFit="1" customWidth="1"/>
    <col min="15" max="15" width="12" bestFit="1" customWidth="1"/>
    <col min="16" max="16" width="16.28515625" bestFit="1" customWidth="1"/>
    <col min="17" max="17" width="12" bestFit="1" customWidth="1"/>
  </cols>
  <sheetData>
    <row r="1" spans="1:8" x14ac:dyDescent="0.25">
      <c r="A1" s="9" t="s">
        <v>52</v>
      </c>
      <c r="B1" s="10" t="s">
        <v>53</v>
      </c>
      <c r="C1" s="10" t="s">
        <v>54</v>
      </c>
      <c r="D1" s="10" t="s">
        <v>41</v>
      </c>
      <c r="E1" s="10" t="s">
        <v>32</v>
      </c>
      <c r="F1" s="10" t="s">
        <v>34</v>
      </c>
      <c r="G1" s="10" t="s">
        <v>33</v>
      </c>
      <c r="H1" s="10" t="s">
        <v>55</v>
      </c>
    </row>
    <row r="2" spans="1:8" x14ac:dyDescent="0.25">
      <c r="A2" s="8" t="s">
        <v>56</v>
      </c>
      <c r="B2" s="5" t="s">
        <v>57</v>
      </c>
      <c r="C2" s="5" t="s">
        <v>21</v>
      </c>
      <c r="D2" s="5" t="s">
        <v>58</v>
      </c>
      <c r="E2">
        <v>0.21877616239495523</v>
      </c>
      <c r="F2">
        <v>0.95975267720758295</v>
      </c>
      <c r="G2">
        <v>2.99</v>
      </c>
      <c r="H2">
        <v>0.66232977659723735</v>
      </c>
    </row>
    <row r="3" spans="1:8" x14ac:dyDescent="0.25">
      <c r="A3" s="8" t="s">
        <v>56</v>
      </c>
      <c r="B3" s="5" t="s">
        <v>57</v>
      </c>
      <c r="C3" s="5" t="s">
        <v>36</v>
      </c>
      <c r="D3" s="5" t="s">
        <v>58</v>
      </c>
      <c r="E3" s="5">
        <v>1.1220184543019627E-5</v>
      </c>
      <c r="F3" s="5">
        <v>5.5858566975182313E-4</v>
      </c>
      <c r="G3" s="5">
        <v>4.3E-3</v>
      </c>
      <c r="H3" s="5">
        <v>1.0303486402584081E-3</v>
      </c>
    </row>
    <row r="4" spans="1:8" x14ac:dyDescent="0.25">
      <c r="A4" s="8" t="s">
        <v>56</v>
      </c>
      <c r="B4" s="5" t="s">
        <v>57</v>
      </c>
      <c r="C4" s="5" t="s">
        <v>18</v>
      </c>
      <c r="D4" s="5" t="s">
        <v>58</v>
      </c>
      <c r="E4">
        <v>1.8620871366628623E-5</v>
      </c>
      <c r="F4">
        <v>5.8612730552415088E-4</v>
      </c>
      <c r="G4">
        <v>1.49E-2</v>
      </c>
      <c r="H4">
        <v>2.2115656670331947E-3</v>
      </c>
    </row>
    <row r="5" spans="1:8" x14ac:dyDescent="0.25">
      <c r="A5" s="8" t="s">
        <v>56</v>
      </c>
      <c r="B5" s="5" t="s">
        <v>57</v>
      </c>
      <c r="C5" s="5" t="s">
        <v>17</v>
      </c>
      <c r="D5" s="5" t="s">
        <v>58</v>
      </c>
      <c r="E5" s="5">
        <v>2.3988329190194856E-5</v>
      </c>
      <c r="F5" s="5">
        <v>1.353180364948298E-4</v>
      </c>
      <c r="G5" s="5">
        <v>5.5000000000000003E-4</v>
      </c>
      <c r="H5" s="5">
        <v>1.0689002442343669E-4</v>
      </c>
    </row>
    <row r="6" spans="1:8" x14ac:dyDescent="0.25">
      <c r="A6" s="8" t="s">
        <v>56</v>
      </c>
      <c r="B6" s="5" t="s">
        <v>57</v>
      </c>
      <c r="C6" s="5" t="s">
        <v>20</v>
      </c>
      <c r="D6" s="5" t="s">
        <v>58</v>
      </c>
      <c r="E6">
        <v>0.42699999999999999</v>
      </c>
      <c r="F6">
        <v>1.1694615384615383</v>
      </c>
      <c r="G6">
        <v>2.5499999999999998</v>
      </c>
      <c r="H6">
        <v>0.36801478345936817</v>
      </c>
    </row>
    <row r="7" spans="1:8" x14ac:dyDescent="0.25">
      <c r="A7" s="8" t="s">
        <v>56</v>
      </c>
      <c r="B7" s="5" t="s">
        <v>57</v>
      </c>
      <c r="C7" s="5" t="s">
        <v>22</v>
      </c>
      <c r="D7" s="5" t="s">
        <v>58</v>
      </c>
      <c r="E7" s="5">
        <v>6.3095734448019317E-2</v>
      </c>
      <c r="F7" s="5">
        <v>0.23158793784570064</v>
      </c>
      <c r="G7" s="5">
        <v>0.63095734448019325</v>
      </c>
      <c r="H7" s="5">
        <v>0.15809078647998334</v>
      </c>
    </row>
    <row r="8" spans="1:8" x14ac:dyDescent="0.25">
      <c r="A8" s="8" t="s">
        <v>35</v>
      </c>
      <c r="B8" s="5" t="s">
        <v>59</v>
      </c>
      <c r="C8" s="27" t="s">
        <v>21</v>
      </c>
      <c r="D8" s="27" t="s">
        <v>12</v>
      </c>
      <c r="E8" s="27">
        <v>6.372934697088907E-2</v>
      </c>
      <c r="F8" s="27">
        <v>0.22727272727272727</v>
      </c>
      <c r="G8" s="27">
        <v>0.97706422018348627</v>
      </c>
      <c r="H8" s="27">
        <v>0.38254668005650971</v>
      </c>
    </row>
    <row r="9" spans="1:8" x14ac:dyDescent="0.25">
      <c r="A9" s="8" t="s">
        <v>35</v>
      </c>
      <c r="B9" s="5" t="s">
        <v>59</v>
      </c>
      <c r="C9" s="27" t="s">
        <v>36</v>
      </c>
      <c r="D9" s="27" t="s">
        <v>12</v>
      </c>
      <c r="E9" s="27">
        <v>1.3343217197924388E-2</v>
      </c>
      <c r="F9" s="27">
        <v>3.2567049808429102E-2</v>
      </c>
      <c r="G9" s="27">
        <v>9.5282146160962089E-2</v>
      </c>
      <c r="H9" s="27">
        <v>3.1997498139047433E-2</v>
      </c>
    </row>
    <row r="10" spans="1:8" x14ac:dyDescent="0.25">
      <c r="A10" s="8" t="s">
        <v>35</v>
      </c>
      <c r="B10" s="5" t="s">
        <v>59</v>
      </c>
      <c r="C10" s="27" t="s">
        <v>18</v>
      </c>
      <c r="D10" s="27" t="s">
        <v>12</v>
      </c>
      <c r="E10" s="27">
        <v>1.6163900678459021E-4</v>
      </c>
      <c r="F10" s="27">
        <v>2.4672656958263047E-4</v>
      </c>
      <c r="G10" s="27">
        <v>3.9636928846651027E-4</v>
      </c>
      <c r="H10" s="27">
        <v>7.6348325961163167E-5</v>
      </c>
    </row>
    <row r="11" spans="1:8" x14ac:dyDescent="0.25">
      <c r="A11" s="8" t="s">
        <v>35</v>
      </c>
      <c r="B11" s="5" t="s">
        <v>59</v>
      </c>
      <c r="C11" s="27" t="s">
        <v>20</v>
      </c>
      <c r="D11" s="27" t="s">
        <v>12</v>
      </c>
      <c r="E11" s="27">
        <v>1.2280186348382971</v>
      </c>
      <c r="F11" s="27">
        <v>1.3727108589115296</v>
      </c>
      <c r="G11" s="27">
        <v>1.5810645674661816</v>
      </c>
      <c r="H11" s="27">
        <v>0.10630291252788371</v>
      </c>
    </row>
    <row r="12" spans="1:8" x14ac:dyDescent="0.25">
      <c r="A12" s="5" t="s">
        <v>16</v>
      </c>
      <c r="B12" s="6" t="s">
        <v>60</v>
      </c>
      <c r="C12" s="59" t="s">
        <v>21</v>
      </c>
      <c r="D12" s="60" t="s">
        <v>12</v>
      </c>
      <c r="E12" s="61" t="s">
        <v>61</v>
      </c>
      <c r="F12" s="61">
        <v>3.6869272095228062E-3</v>
      </c>
      <c r="G12" s="61" t="s">
        <v>61</v>
      </c>
      <c r="H12" s="61">
        <v>1.7964001664290705E-3</v>
      </c>
    </row>
    <row r="13" spans="1:8" x14ac:dyDescent="0.25">
      <c r="A13" s="5" t="s">
        <v>16</v>
      </c>
      <c r="B13" s="6" t="s">
        <v>60</v>
      </c>
      <c r="C13" s="59" t="s">
        <v>21</v>
      </c>
      <c r="D13" s="60" t="s">
        <v>14</v>
      </c>
      <c r="E13" s="61" t="s">
        <v>61</v>
      </c>
      <c r="F13" s="61">
        <v>3.5772176859802225E-2</v>
      </c>
      <c r="G13" s="61" t="s">
        <v>61</v>
      </c>
      <c r="H13" s="61">
        <v>1.0773029289051014E-2</v>
      </c>
    </row>
    <row r="14" spans="1:8" x14ac:dyDescent="0.25">
      <c r="A14" s="5" t="s">
        <v>16</v>
      </c>
      <c r="B14" s="6" t="s">
        <v>60</v>
      </c>
      <c r="C14" s="59" t="s">
        <v>18</v>
      </c>
      <c r="D14" s="60" t="s">
        <v>12</v>
      </c>
      <c r="E14" s="61" t="s">
        <v>61</v>
      </c>
      <c r="F14" s="61">
        <v>4.1770029213519821E-4</v>
      </c>
      <c r="G14" s="61" t="s">
        <v>61</v>
      </c>
      <c r="H14" s="61">
        <v>1.7557467186157179E-4</v>
      </c>
    </row>
    <row r="15" spans="1:8" x14ac:dyDescent="0.25">
      <c r="A15" s="5" t="s">
        <v>16</v>
      </c>
      <c r="B15" s="6" t="s">
        <v>60</v>
      </c>
      <c r="C15" s="59" t="s">
        <v>18</v>
      </c>
      <c r="D15" s="60" t="s">
        <v>14</v>
      </c>
      <c r="E15" s="61" t="s">
        <v>61</v>
      </c>
      <c r="F15" s="61">
        <v>1.1875594603227288E-4</v>
      </c>
      <c r="G15" s="61" t="s">
        <v>61</v>
      </c>
      <c r="H15" s="61">
        <v>4.0680671168091404E-5</v>
      </c>
    </row>
    <row r="16" spans="1:8" x14ac:dyDescent="0.25">
      <c r="A16" s="5" t="s">
        <v>16</v>
      </c>
      <c r="B16" s="6" t="s">
        <v>60</v>
      </c>
      <c r="C16" s="62" t="s">
        <v>17</v>
      </c>
      <c r="D16" s="63" t="s">
        <v>12</v>
      </c>
      <c r="E16" s="27" t="s">
        <v>61</v>
      </c>
      <c r="F16" s="27">
        <v>1.3213261728615145E-4</v>
      </c>
      <c r="G16" s="27" t="s">
        <v>61</v>
      </c>
      <c r="H16" s="27">
        <v>3.1378915029185164E-5</v>
      </c>
    </row>
    <row r="17" spans="1:12" x14ac:dyDescent="0.25">
      <c r="A17" s="5" t="s">
        <v>16</v>
      </c>
      <c r="B17" s="6" t="s">
        <v>60</v>
      </c>
      <c r="C17" s="62" t="s">
        <v>17</v>
      </c>
      <c r="D17" s="63" t="s">
        <v>14</v>
      </c>
      <c r="E17" s="27" t="s">
        <v>61</v>
      </c>
      <c r="F17" s="27">
        <v>1.4312866572187142E-2</v>
      </c>
      <c r="G17" s="27" t="s">
        <v>61</v>
      </c>
      <c r="H17" s="27">
        <v>2.1075986979340045E-3</v>
      </c>
    </row>
    <row r="18" spans="1:12" ht="15.75" x14ac:dyDescent="0.25">
      <c r="A18" s="5" t="s">
        <v>16</v>
      </c>
      <c r="B18" s="6" t="s">
        <v>60</v>
      </c>
      <c r="C18" s="59" t="s">
        <v>20</v>
      </c>
      <c r="D18" s="60" t="s">
        <v>12</v>
      </c>
      <c r="E18" s="61" t="s">
        <v>61</v>
      </c>
      <c r="F18" s="61">
        <v>0.71075763428022987</v>
      </c>
      <c r="G18" s="61" t="s">
        <v>61</v>
      </c>
      <c r="H18" s="61">
        <v>0.13238029690587305</v>
      </c>
      <c r="L18" s="3"/>
    </row>
    <row r="19" spans="1:12" ht="15.75" x14ac:dyDescent="0.25">
      <c r="A19" s="5" t="s">
        <v>16</v>
      </c>
      <c r="B19" s="6" t="s">
        <v>60</v>
      </c>
      <c r="C19" s="59" t="s">
        <v>20</v>
      </c>
      <c r="D19" s="60" t="s">
        <v>14</v>
      </c>
      <c r="E19" s="61" t="s">
        <v>61</v>
      </c>
      <c r="F19" s="61">
        <v>0.35059464023129827</v>
      </c>
      <c r="G19" s="61" t="s">
        <v>61</v>
      </c>
      <c r="H19" s="61">
        <v>3.4362616366116185E-2</v>
      </c>
      <c r="L19" s="3"/>
    </row>
    <row r="20" spans="1:12" ht="15.75" x14ac:dyDescent="0.25">
      <c r="A20" s="5" t="s">
        <v>16</v>
      </c>
      <c r="B20" s="6" t="s">
        <v>60</v>
      </c>
      <c r="C20" s="62" t="s">
        <v>22</v>
      </c>
      <c r="D20" s="63" t="s">
        <v>12</v>
      </c>
      <c r="E20" s="27" t="s">
        <v>61</v>
      </c>
      <c r="F20" s="27">
        <v>1.6093729882837645E-4</v>
      </c>
      <c r="G20" s="27" t="s">
        <v>61</v>
      </c>
      <c r="H20" s="27">
        <v>8.0510315575073492E-5</v>
      </c>
      <c r="L20" s="3"/>
    </row>
    <row r="21" spans="1:12" ht="15.75" x14ac:dyDescent="0.25">
      <c r="A21" s="5" t="s">
        <v>16</v>
      </c>
      <c r="B21" s="6" t="s">
        <v>60</v>
      </c>
      <c r="C21" s="62" t="s">
        <v>22</v>
      </c>
      <c r="D21" s="63" t="s">
        <v>14</v>
      </c>
      <c r="E21" s="27" t="s">
        <v>61</v>
      </c>
      <c r="F21" s="27">
        <v>7.7208281722406472E-2</v>
      </c>
      <c r="G21" s="27" t="s">
        <v>61</v>
      </c>
      <c r="H21" s="27">
        <v>5.0858010507481108E-2</v>
      </c>
      <c r="L21" s="3"/>
    </row>
    <row r="22" spans="1:12" ht="15.75" x14ac:dyDescent="0.25">
      <c r="A22" s="5" t="s">
        <v>16</v>
      </c>
      <c r="B22" s="6" t="s">
        <v>62</v>
      </c>
      <c r="C22" s="62" t="s">
        <v>21</v>
      </c>
      <c r="D22" s="63" t="s">
        <v>12</v>
      </c>
      <c r="E22" s="27" t="s">
        <v>61</v>
      </c>
      <c r="F22" s="27">
        <v>6.6508481720570808E-4</v>
      </c>
      <c r="G22" s="27" t="s">
        <v>61</v>
      </c>
      <c r="H22" s="27">
        <v>4.2924404796943264E-4</v>
      </c>
      <c r="L22" s="3"/>
    </row>
    <row r="23" spans="1:12" x14ac:dyDescent="0.25">
      <c r="A23" s="5" t="s">
        <v>23</v>
      </c>
      <c r="B23" s="6" t="s">
        <v>62</v>
      </c>
      <c r="C23" s="62" t="s">
        <v>21</v>
      </c>
      <c r="D23" s="63" t="s">
        <v>14</v>
      </c>
      <c r="E23" s="27" t="s">
        <v>61</v>
      </c>
      <c r="F23" s="27">
        <v>3.5772176859802229E-3</v>
      </c>
      <c r="G23" s="27" t="s">
        <v>61</v>
      </c>
      <c r="H23" s="27">
        <v>2.1484024113996264E-3</v>
      </c>
    </row>
    <row r="24" spans="1:12" x14ac:dyDescent="0.25">
      <c r="A24" s="5" t="s">
        <v>23</v>
      </c>
      <c r="B24" s="6" t="s">
        <v>62</v>
      </c>
      <c r="C24" s="62" t="s">
        <v>18</v>
      </c>
      <c r="D24" s="63" t="s">
        <v>12</v>
      </c>
      <c r="E24" s="27" t="s">
        <v>61</v>
      </c>
      <c r="F24" s="27">
        <v>3.5174690271112515E-4</v>
      </c>
      <c r="G24" s="27" t="s">
        <v>61</v>
      </c>
      <c r="H24" s="27">
        <v>2.3450058612285105E-4</v>
      </c>
    </row>
    <row r="25" spans="1:12" x14ac:dyDescent="0.25">
      <c r="A25" s="5" t="s">
        <v>23</v>
      </c>
      <c r="B25" s="6" t="s">
        <v>62</v>
      </c>
      <c r="C25" s="62" t="s">
        <v>18</v>
      </c>
      <c r="D25" s="63" t="s">
        <v>14</v>
      </c>
      <c r="E25" s="27" t="s">
        <v>61</v>
      </c>
      <c r="F25" s="27">
        <v>1.3601108348995354E-4</v>
      </c>
      <c r="G25" s="27" t="s">
        <v>61</v>
      </c>
      <c r="H25" s="27">
        <v>2.0510070912389562E-5</v>
      </c>
    </row>
    <row r="26" spans="1:12" x14ac:dyDescent="0.25">
      <c r="A26" s="5" t="s">
        <v>23</v>
      </c>
      <c r="B26" s="6" t="s">
        <v>62</v>
      </c>
      <c r="C26" s="8" t="s">
        <v>17</v>
      </c>
      <c r="D26" s="7" t="s">
        <v>12</v>
      </c>
      <c r="E26" s="5" t="s">
        <v>61</v>
      </c>
      <c r="F26" s="5">
        <v>2.4118425784363411E-4</v>
      </c>
      <c r="G26" s="5" t="s">
        <v>61</v>
      </c>
      <c r="H26" s="5">
        <v>8.9029771653839748E-5</v>
      </c>
    </row>
    <row r="27" spans="1:12" x14ac:dyDescent="0.25">
      <c r="A27" s="5" t="s">
        <v>23</v>
      </c>
      <c r="B27" s="6" t="s">
        <v>62</v>
      </c>
      <c r="C27" s="8" t="s">
        <v>17</v>
      </c>
      <c r="D27" s="7" t="s">
        <v>14</v>
      </c>
      <c r="E27" s="5" t="s">
        <v>61</v>
      </c>
      <c r="F27" s="5">
        <v>1.7593631856318577E-2</v>
      </c>
      <c r="G27" s="5" t="s">
        <v>61</v>
      </c>
      <c r="H27" s="5">
        <v>2.8068133328287559E-3</v>
      </c>
    </row>
    <row r="28" spans="1:12" x14ac:dyDescent="0.25">
      <c r="A28" s="5" t="s">
        <v>23</v>
      </c>
      <c r="B28" s="6" t="s">
        <v>62</v>
      </c>
      <c r="C28" s="8" t="s">
        <v>20</v>
      </c>
      <c r="D28" s="7" t="s">
        <v>12</v>
      </c>
      <c r="E28" s="5" t="s">
        <v>61</v>
      </c>
      <c r="F28" s="5">
        <v>0.75084500137700749</v>
      </c>
      <c r="G28" s="5" t="s">
        <v>61</v>
      </c>
      <c r="H28" s="5">
        <v>0.31609449724394845</v>
      </c>
    </row>
    <row r="29" spans="1:12" x14ac:dyDescent="0.25">
      <c r="A29" s="5" t="s">
        <v>23</v>
      </c>
      <c r="B29" s="6" t="s">
        <v>62</v>
      </c>
      <c r="C29" s="8" t="s">
        <v>20</v>
      </c>
      <c r="D29" s="7" t="s">
        <v>14</v>
      </c>
      <c r="E29" s="5" t="s">
        <v>61</v>
      </c>
      <c r="F29" s="5">
        <v>0.27481770070003786</v>
      </c>
      <c r="G29" s="5" t="s">
        <v>61</v>
      </c>
      <c r="H29" s="5">
        <v>4.5703178134340883E-2</v>
      </c>
    </row>
    <row r="30" spans="1:12" x14ac:dyDescent="0.25">
      <c r="A30" s="5" t="s">
        <v>23</v>
      </c>
      <c r="B30" s="6" t="s">
        <v>62</v>
      </c>
      <c r="C30" s="8" t="s">
        <v>22</v>
      </c>
      <c r="D30" s="7" t="s">
        <v>12</v>
      </c>
      <c r="E30" s="5" t="s">
        <v>61</v>
      </c>
      <c r="F30" s="5">
        <v>1.0351723364572713E-3</v>
      </c>
      <c r="G30" s="5" t="s">
        <v>61</v>
      </c>
      <c r="H30" s="5">
        <v>6.8808725292554128E-4</v>
      </c>
    </row>
    <row r="31" spans="1:12" x14ac:dyDescent="0.25">
      <c r="A31" s="5" t="s">
        <v>23</v>
      </c>
      <c r="B31" s="6" t="s">
        <v>62</v>
      </c>
      <c r="C31" s="8" t="s">
        <v>22</v>
      </c>
      <c r="D31" s="7" t="s">
        <v>14</v>
      </c>
      <c r="E31" s="5" t="s">
        <v>61</v>
      </c>
      <c r="F31" s="5">
        <v>0.3860414086120324</v>
      </c>
      <c r="G31" s="5" t="s">
        <v>61</v>
      </c>
      <c r="H31" s="5">
        <v>0.2542900525374055</v>
      </c>
    </row>
    <row r="32" spans="1:12" x14ac:dyDescent="0.25">
      <c r="A32" s="5" t="s">
        <v>24</v>
      </c>
      <c r="B32" s="6" t="s">
        <v>63</v>
      </c>
      <c r="C32" s="6" t="s">
        <v>21</v>
      </c>
      <c r="D32" s="7" t="s">
        <v>12</v>
      </c>
      <c r="E32" s="5" t="s">
        <v>61</v>
      </c>
      <c r="F32" s="5">
        <v>1.4424180920750169E-3</v>
      </c>
      <c r="G32" s="5" t="s">
        <v>61</v>
      </c>
      <c r="H32" s="5">
        <v>2.9716264745284553E-4</v>
      </c>
    </row>
    <row r="33" spans="1:8" x14ac:dyDescent="0.25">
      <c r="A33" s="5" t="s">
        <v>24</v>
      </c>
      <c r="B33" s="6" t="s">
        <v>63</v>
      </c>
      <c r="C33" s="6" t="s">
        <v>21</v>
      </c>
      <c r="D33" s="7" t="s">
        <v>14</v>
      </c>
      <c r="E33" s="5" t="s">
        <v>61</v>
      </c>
      <c r="F33" s="5">
        <v>1.687240280497063E-2</v>
      </c>
      <c r="G33" s="5" t="s">
        <v>61</v>
      </c>
      <c r="H33" s="5">
        <v>2.8114027477683578E-3</v>
      </c>
    </row>
    <row r="34" spans="1:8" x14ac:dyDescent="0.25">
      <c r="A34" s="5" t="s">
        <v>24</v>
      </c>
      <c r="B34" s="6" t="s">
        <v>63</v>
      </c>
      <c r="C34" s="6" t="s">
        <v>18</v>
      </c>
      <c r="D34" s="7" t="s">
        <v>12</v>
      </c>
      <c r="E34" s="5" t="s">
        <v>61</v>
      </c>
      <c r="F34" s="5">
        <v>9.7038056042331435E-5</v>
      </c>
      <c r="G34" s="5" t="s">
        <v>61</v>
      </c>
      <c r="H34" s="5">
        <v>6.3086925134471213E-5</v>
      </c>
    </row>
    <row r="35" spans="1:8" x14ac:dyDescent="0.25">
      <c r="A35" s="5" t="s">
        <v>24</v>
      </c>
      <c r="B35" s="6" t="s">
        <v>63</v>
      </c>
      <c r="C35" s="6" t="s">
        <v>18</v>
      </c>
      <c r="D35" s="7" t="s">
        <v>14</v>
      </c>
      <c r="E35" s="5" t="s">
        <v>61</v>
      </c>
      <c r="F35" s="5">
        <v>6.5643390852165379E-5</v>
      </c>
      <c r="G35" s="5" t="s">
        <v>61</v>
      </c>
      <c r="H35" s="5">
        <v>4.1540080170497294E-5</v>
      </c>
    </row>
    <row r="36" spans="1:8" x14ac:dyDescent="0.25">
      <c r="A36" s="5" t="s">
        <v>24</v>
      </c>
      <c r="B36" s="6" t="s">
        <v>63</v>
      </c>
      <c r="C36" s="6" t="s">
        <v>17</v>
      </c>
      <c r="D36" s="7" t="s">
        <v>12</v>
      </c>
      <c r="E36" s="5" t="s">
        <v>61</v>
      </c>
      <c r="F36" s="5">
        <v>1.9128873526871355E-4</v>
      </c>
      <c r="G36" s="5" t="s">
        <v>61</v>
      </c>
      <c r="H36" s="5">
        <v>5.2789326495707632E-5</v>
      </c>
    </row>
    <row r="37" spans="1:8" x14ac:dyDescent="0.25">
      <c r="A37" s="5" t="s">
        <v>24</v>
      </c>
      <c r="B37" s="6" t="s">
        <v>63</v>
      </c>
      <c r="C37" s="6" t="s">
        <v>17</v>
      </c>
      <c r="D37" s="7" t="s">
        <v>14</v>
      </c>
      <c r="E37" s="5" t="s">
        <v>61</v>
      </c>
      <c r="F37" s="5">
        <v>1.2388462565692211E-2</v>
      </c>
      <c r="G37" s="5" t="s">
        <v>61</v>
      </c>
      <c r="H37" s="5">
        <v>4.1652065858494769E-3</v>
      </c>
    </row>
    <row r="38" spans="1:8" x14ac:dyDescent="0.25">
      <c r="A38" s="5" t="s">
        <v>24</v>
      </c>
      <c r="B38" s="6" t="s">
        <v>63</v>
      </c>
      <c r="C38" s="6" t="s">
        <v>20</v>
      </c>
      <c r="D38" s="7" t="s">
        <v>12</v>
      </c>
      <c r="E38" s="5" t="s">
        <v>61</v>
      </c>
      <c r="F38" s="5">
        <v>0.91700962960003207</v>
      </c>
      <c r="G38" s="5" t="s">
        <v>61</v>
      </c>
      <c r="H38" s="5">
        <v>0.13496253036830344</v>
      </c>
    </row>
    <row r="39" spans="1:8" x14ac:dyDescent="0.25">
      <c r="A39" s="5" t="s">
        <v>24</v>
      </c>
      <c r="B39" s="6" t="s">
        <v>63</v>
      </c>
      <c r="C39" s="6" t="s">
        <v>20</v>
      </c>
      <c r="D39" s="7" t="s">
        <v>14</v>
      </c>
      <c r="E39" s="5" t="s">
        <v>61</v>
      </c>
      <c r="F39" s="5">
        <v>8.2710672473728375E-2</v>
      </c>
      <c r="G39" s="5" t="s">
        <v>61</v>
      </c>
      <c r="H39" s="5">
        <v>3.773807293193783E-2</v>
      </c>
    </row>
    <row r="40" spans="1:8" x14ac:dyDescent="0.25">
      <c r="A40" s="5" t="s">
        <v>24</v>
      </c>
      <c r="B40" s="6" t="s">
        <v>63</v>
      </c>
      <c r="C40" s="6" t="s">
        <v>22</v>
      </c>
      <c r="D40" s="7" t="s">
        <v>12</v>
      </c>
      <c r="E40" s="5" t="s">
        <v>61</v>
      </c>
      <c r="F40" s="5">
        <v>3.1840612138889999E-4</v>
      </c>
      <c r="G40" s="5" t="s">
        <v>61</v>
      </c>
      <c r="H40" s="5">
        <v>1.7713276370161444E-4</v>
      </c>
    </row>
    <row r="41" spans="1:8" x14ac:dyDescent="0.25">
      <c r="A41" s="5" t="s">
        <v>24</v>
      </c>
      <c r="B41" s="6" t="s">
        <v>63</v>
      </c>
      <c r="C41" s="6" t="s">
        <v>22</v>
      </c>
      <c r="D41" s="7" t="s">
        <v>14</v>
      </c>
      <c r="E41" s="5" t="s">
        <v>61</v>
      </c>
      <c r="F41" s="5">
        <v>7.6583955994192945E-2</v>
      </c>
      <c r="G41" s="5" t="s">
        <v>61</v>
      </c>
      <c r="H41" s="5">
        <v>3.9787345340388927E-2</v>
      </c>
    </row>
    <row r="42" spans="1:8" x14ac:dyDescent="0.25">
      <c r="B42" s="7"/>
      <c r="C42" s="7"/>
      <c r="D42" s="7"/>
    </row>
    <row r="43" spans="1:8" x14ac:dyDescent="0.25">
      <c r="B43" s="7"/>
      <c r="C43" s="7"/>
      <c r="D43" s="7"/>
    </row>
    <row r="44" spans="1:8" x14ac:dyDescent="0.25">
      <c r="B44" s="7"/>
      <c r="C44" s="7"/>
      <c r="D44" s="7"/>
    </row>
    <row r="45" spans="1:8" x14ac:dyDescent="0.25">
      <c r="B45" s="7"/>
      <c r="C45" s="7"/>
      <c r="D45" s="7"/>
    </row>
  </sheetData>
  <phoneticPr fontId="1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62F93-A9B7-4D32-89DF-AA193F7E266F}">
  <dimension ref="A1:L79"/>
  <sheetViews>
    <sheetView tabSelected="1" workbookViewId="0">
      <selection activeCell="G11" sqref="G11"/>
    </sheetView>
  </sheetViews>
  <sheetFormatPr defaultRowHeight="15" x14ac:dyDescent="0.25"/>
  <cols>
    <col min="1" max="1" width="9.140625" style="36"/>
    <col min="2" max="2" width="9.42578125" style="36" bestFit="1" customWidth="1"/>
    <col min="3" max="3" width="9.42578125" style="36" customWidth="1"/>
    <col min="4" max="7" width="9.140625" style="36"/>
    <col min="13" max="13" width="16.28515625" bestFit="1" customWidth="1"/>
  </cols>
  <sheetData>
    <row r="1" spans="1:12" x14ac:dyDescent="0.25">
      <c r="A1" s="45" t="s">
        <v>0</v>
      </c>
      <c r="B1" s="45" t="s">
        <v>1</v>
      </c>
      <c r="C1" s="45" t="s">
        <v>41</v>
      </c>
      <c r="D1" s="1" t="s">
        <v>34</v>
      </c>
      <c r="E1" s="1" t="s">
        <v>55</v>
      </c>
      <c r="F1" s="45" t="s">
        <v>32</v>
      </c>
      <c r="G1" s="45" t="s">
        <v>33</v>
      </c>
    </row>
    <row r="2" spans="1:12" x14ac:dyDescent="0.25">
      <c r="A2" s="36" t="s">
        <v>116</v>
      </c>
      <c r="B2" s="36" t="s">
        <v>17</v>
      </c>
      <c r="C2" s="36" t="s">
        <v>118</v>
      </c>
      <c r="D2" s="36">
        <v>93.854459595691594</v>
      </c>
      <c r="E2" s="36">
        <v>19.770138774780982</v>
      </c>
      <c r="F2" s="36" t="s">
        <v>61</v>
      </c>
      <c r="G2" s="36" t="s">
        <v>61</v>
      </c>
    </row>
    <row r="3" spans="1:12" x14ac:dyDescent="0.25">
      <c r="A3" s="36" t="s">
        <v>116</v>
      </c>
      <c r="B3" s="36" t="s">
        <v>18</v>
      </c>
      <c r="C3" s="36" t="s">
        <v>118</v>
      </c>
      <c r="D3" s="36">
        <v>3.365053623609688</v>
      </c>
      <c r="E3" s="36">
        <v>0.84387276201813377</v>
      </c>
      <c r="F3" s="36" t="s">
        <v>61</v>
      </c>
      <c r="G3" s="36" t="s">
        <v>61</v>
      </c>
    </row>
    <row r="4" spans="1:12" x14ac:dyDescent="0.25">
      <c r="A4" s="36" t="s">
        <v>116</v>
      </c>
      <c r="B4" s="36" t="s">
        <v>20</v>
      </c>
      <c r="C4" s="36" t="s">
        <v>118</v>
      </c>
      <c r="D4" s="36">
        <v>0.53725419276236885</v>
      </c>
      <c r="E4" s="36">
        <v>0.12611699775631796</v>
      </c>
      <c r="F4" s="36" t="s">
        <v>61</v>
      </c>
      <c r="G4" s="36" t="s">
        <v>61</v>
      </c>
    </row>
    <row r="5" spans="1:12" x14ac:dyDescent="0.25">
      <c r="A5" s="36" t="s">
        <v>116</v>
      </c>
      <c r="B5" s="36" t="s">
        <v>21</v>
      </c>
      <c r="C5" s="36" t="s">
        <v>118</v>
      </c>
      <c r="D5" s="36">
        <v>6.6084788029925194</v>
      </c>
      <c r="E5" s="36">
        <v>2.4802733490625424</v>
      </c>
      <c r="F5" s="36" t="s">
        <v>61</v>
      </c>
      <c r="G5" s="36" t="s">
        <v>61</v>
      </c>
    </row>
    <row r="6" spans="1:12" x14ac:dyDescent="0.25">
      <c r="A6" s="36" t="s">
        <v>116</v>
      </c>
      <c r="B6" s="36" t="s">
        <v>22</v>
      </c>
      <c r="C6" s="36" t="s">
        <v>118</v>
      </c>
      <c r="D6" s="36">
        <v>1591.5419783873651</v>
      </c>
      <c r="E6" s="36">
        <v>851.74453859133439</v>
      </c>
      <c r="F6" s="36" t="s">
        <v>61</v>
      </c>
      <c r="G6" s="36" t="s">
        <v>61</v>
      </c>
    </row>
    <row r="7" spans="1:12" x14ac:dyDescent="0.25">
      <c r="A7" s="36" t="s">
        <v>116</v>
      </c>
      <c r="B7" s="36" t="s">
        <v>119</v>
      </c>
      <c r="C7" s="36" t="s">
        <v>118</v>
      </c>
      <c r="D7" s="36">
        <v>516.61520801171673</v>
      </c>
      <c r="E7" s="36">
        <v>107.2496009295637</v>
      </c>
      <c r="F7" s="36" t="s">
        <v>61</v>
      </c>
      <c r="G7" s="36" t="s">
        <v>61</v>
      </c>
    </row>
    <row r="8" spans="1:12" x14ac:dyDescent="0.25">
      <c r="A8" s="36" t="s">
        <v>116</v>
      </c>
      <c r="B8" s="36" t="s">
        <v>120</v>
      </c>
      <c r="C8" s="36" t="s">
        <v>118</v>
      </c>
      <c r="D8" s="36">
        <v>852.14595091219314</v>
      </c>
      <c r="E8" s="36">
        <v>182.3560941035737</v>
      </c>
      <c r="F8" s="36" t="s">
        <v>61</v>
      </c>
      <c r="G8" s="36" t="s">
        <v>61</v>
      </c>
    </row>
    <row r="9" spans="1:12" x14ac:dyDescent="0.25">
      <c r="A9" s="36" t="s">
        <v>116</v>
      </c>
      <c r="B9" s="36" t="s">
        <v>121</v>
      </c>
      <c r="C9" s="36" t="s">
        <v>118</v>
      </c>
      <c r="D9" s="36">
        <v>53.376174947247272</v>
      </c>
      <c r="E9" s="36">
        <v>15.034366083299327</v>
      </c>
      <c r="F9" s="36" t="s">
        <v>61</v>
      </c>
      <c r="G9" s="36" t="s">
        <v>61</v>
      </c>
    </row>
    <row r="10" spans="1:12" x14ac:dyDescent="0.25">
      <c r="A10" s="36" t="s">
        <v>116</v>
      </c>
      <c r="B10" s="36" t="s">
        <v>122</v>
      </c>
      <c r="C10" s="36" t="s">
        <v>118</v>
      </c>
      <c r="D10" s="36">
        <v>162.20811607345271</v>
      </c>
      <c r="E10" s="36">
        <v>606.04307513549554</v>
      </c>
      <c r="F10" s="36" t="s">
        <v>61</v>
      </c>
      <c r="G10" s="36" t="s">
        <v>61</v>
      </c>
      <c r="J10" s="36"/>
    </row>
    <row r="11" spans="1:12" x14ac:dyDescent="0.25">
      <c r="A11" s="36" t="s">
        <v>117</v>
      </c>
      <c r="B11" s="36" t="s">
        <v>17</v>
      </c>
      <c r="C11" s="36" t="s">
        <v>118</v>
      </c>
      <c r="D11" s="36">
        <v>72.413433458489777</v>
      </c>
      <c r="E11" s="36">
        <v>15.975796483959348</v>
      </c>
      <c r="F11" s="36" t="s">
        <v>61</v>
      </c>
      <c r="G11" s="36" t="s">
        <v>61</v>
      </c>
    </row>
    <row r="12" spans="1:12" x14ac:dyDescent="0.25">
      <c r="A12" s="36" t="s">
        <v>117</v>
      </c>
      <c r="B12" s="36" t="s">
        <v>18</v>
      </c>
      <c r="C12" s="36" t="s">
        <v>118</v>
      </c>
      <c r="D12" s="36">
        <v>2.7016420064958502</v>
      </c>
      <c r="E12" s="36">
        <v>0.57188398326391165</v>
      </c>
      <c r="F12" s="36" t="s">
        <v>61</v>
      </c>
      <c r="G12" s="36" t="s">
        <v>61</v>
      </c>
    </row>
    <row r="13" spans="1:12" x14ac:dyDescent="0.25">
      <c r="A13" s="36" t="s">
        <v>117</v>
      </c>
      <c r="B13" s="36" t="s">
        <v>20</v>
      </c>
      <c r="C13" s="36" t="s">
        <v>118</v>
      </c>
      <c r="D13" s="36">
        <v>0.27765304595120494</v>
      </c>
      <c r="E13" s="36">
        <v>5.7902464481313032E-2</v>
      </c>
      <c r="F13" s="36" t="s">
        <v>61</v>
      </c>
      <c r="G13" s="36" t="s">
        <v>61</v>
      </c>
    </row>
    <row r="14" spans="1:12" x14ac:dyDescent="0.25">
      <c r="A14" s="36" t="s">
        <v>117</v>
      </c>
      <c r="B14" s="36" t="s">
        <v>21</v>
      </c>
      <c r="C14" s="36" t="s">
        <v>118</v>
      </c>
      <c r="D14" s="36">
        <v>3.5529941706412296</v>
      </c>
      <c r="E14" s="36">
        <v>1.0182901405457652</v>
      </c>
      <c r="F14" s="36" t="s">
        <v>61</v>
      </c>
      <c r="G14" s="36" t="s">
        <v>61</v>
      </c>
    </row>
    <row r="15" spans="1:12" x14ac:dyDescent="0.25">
      <c r="A15" s="36" t="s">
        <v>117</v>
      </c>
      <c r="B15" s="36" t="s">
        <v>22</v>
      </c>
      <c r="C15" s="36" t="s">
        <v>118</v>
      </c>
      <c r="D15" s="36">
        <v>1894.4035947712421</v>
      </c>
      <c r="E15" s="36">
        <v>1035.9034378706954</v>
      </c>
      <c r="F15" s="36" t="s">
        <v>61</v>
      </c>
      <c r="G15" s="36" t="s">
        <v>61</v>
      </c>
      <c r="L15" s="43"/>
    </row>
    <row r="16" spans="1:12" x14ac:dyDescent="0.25">
      <c r="A16" s="36" t="s">
        <v>117</v>
      </c>
      <c r="B16" s="36" t="s">
        <v>119</v>
      </c>
      <c r="C16" s="36" t="s">
        <v>118</v>
      </c>
      <c r="D16" s="36">
        <v>410.32524120759422</v>
      </c>
      <c r="E16" s="36">
        <v>94.553142297701584</v>
      </c>
      <c r="F16" s="36" t="s">
        <v>61</v>
      </c>
      <c r="G16" s="36" t="s">
        <v>61</v>
      </c>
      <c r="L16" s="43"/>
    </row>
    <row r="17" spans="1:12" x14ac:dyDescent="0.25">
      <c r="A17" s="36" t="s">
        <v>117</v>
      </c>
      <c r="B17" s="36" t="s">
        <v>120</v>
      </c>
      <c r="C17" s="36" t="s">
        <v>118</v>
      </c>
      <c r="D17" s="36">
        <v>844.36274509803934</v>
      </c>
      <c r="E17" s="36">
        <v>187.56435055368161</v>
      </c>
      <c r="F17" s="36" t="s">
        <v>61</v>
      </c>
      <c r="G17" s="36" t="s">
        <v>61</v>
      </c>
      <c r="L17" s="43"/>
    </row>
    <row r="18" spans="1:12" x14ac:dyDescent="0.25">
      <c r="A18" s="36" t="s">
        <v>117</v>
      </c>
      <c r="B18" s="36" t="s">
        <v>121</v>
      </c>
      <c r="C18" s="36" t="s">
        <v>118</v>
      </c>
      <c r="D18" s="36">
        <v>51.461161387631989</v>
      </c>
      <c r="E18" s="36">
        <v>17.089045316024066</v>
      </c>
      <c r="F18" s="36" t="s">
        <v>61</v>
      </c>
      <c r="G18" s="36" t="s">
        <v>61</v>
      </c>
      <c r="L18" s="43"/>
    </row>
    <row r="19" spans="1:12" x14ac:dyDescent="0.25">
      <c r="A19" s="36" t="s">
        <v>117</v>
      </c>
      <c r="B19" s="36" t="s">
        <v>122</v>
      </c>
      <c r="C19" s="36" t="s">
        <v>118</v>
      </c>
      <c r="D19" s="36">
        <v>380.2584670231729</v>
      </c>
      <c r="E19" s="36">
        <v>509.08887879943688</v>
      </c>
      <c r="F19" s="36" t="s">
        <v>61</v>
      </c>
      <c r="G19" s="36" t="s">
        <v>61</v>
      </c>
    </row>
    <row r="20" spans="1:12" x14ac:dyDescent="0.25">
      <c r="A20" s="36" t="s">
        <v>116</v>
      </c>
      <c r="B20" s="36" t="s">
        <v>17</v>
      </c>
      <c r="C20" s="36" t="s">
        <v>123</v>
      </c>
      <c r="D20" s="36">
        <v>1.1541484474456192</v>
      </c>
      <c r="E20" s="36">
        <v>0.32457205217654095</v>
      </c>
      <c r="F20" s="36" t="s">
        <v>61</v>
      </c>
      <c r="G20" s="36" t="s">
        <v>61</v>
      </c>
    </row>
    <row r="21" spans="1:12" x14ac:dyDescent="0.25">
      <c r="A21" s="36" t="s">
        <v>116</v>
      </c>
      <c r="B21" s="36" t="s">
        <v>18</v>
      </c>
      <c r="C21" s="36" t="s">
        <v>123</v>
      </c>
      <c r="D21" s="36">
        <v>8.4488693691020231E-2</v>
      </c>
      <c r="E21" s="36">
        <v>2.9537932515144572E-2</v>
      </c>
      <c r="F21" s="36" t="s">
        <v>61</v>
      </c>
      <c r="G21" s="36" t="s">
        <v>61</v>
      </c>
    </row>
    <row r="22" spans="1:12" x14ac:dyDescent="0.25">
      <c r="A22" s="36" t="s">
        <v>116</v>
      </c>
      <c r="B22" s="36" t="s">
        <v>20</v>
      </c>
      <c r="C22" s="36" t="s">
        <v>123</v>
      </c>
      <c r="D22" s="36">
        <v>0.91812946645389582</v>
      </c>
      <c r="E22" s="36">
        <v>0.25999132674818948</v>
      </c>
      <c r="F22" s="36" t="s">
        <v>61</v>
      </c>
      <c r="G22" s="36" t="s">
        <v>61</v>
      </c>
    </row>
    <row r="23" spans="1:12" x14ac:dyDescent="0.25">
      <c r="A23" s="36" t="s">
        <v>116</v>
      </c>
      <c r="B23" s="36" t="s">
        <v>21</v>
      </c>
      <c r="C23" s="36" t="s">
        <v>123</v>
      </c>
      <c r="D23" s="36">
        <v>1.4681800026627614</v>
      </c>
      <c r="E23" s="36">
        <v>0.78731334076636739</v>
      </c>
      <c r="F23" s="36" t="s">
        <v>61</v>
      </c>
      <c r="G23" s="36" t="s">
        <v>61</v>
      </c>
    </row>
    <row r="24" spans="1:12" x14ac:dyDescent="0.25">
      <c r="A24" s="36" t="s">
        <v>116</v>
      </c>
      <c r="B24" s="36" t="s">
        <v>22</v>
      </c>
      <c r="C24" s="36" t="s">
        <v>123</v>
      </c>
      <c r="D24" s="36">
        <v>0.3014318100465338</v>
      </c>
      <c r="E24" s="36">
        <v>9.6629430699116503E-2</v>
      </c>
      <c r="F24" s="36" t="s">
        <v>61</v>
      </c>
      <c r="G24" s="36" t="s">
        <v>61</v>
      </c>
    </row>
    <row r="25" spans="1:12" x14ac:dyDescent="0.25">
      <c r="A25" s="36" t="s">
        <v>116</v>
      </c>
      <c r="B25" s="36" t="s">
        <v>119</v>
      </c>
      <c r="C25" s="36" t="s">
        <v>123</v>
      </c>
      <c r="D25" s="36">
        <v>1.4138431147008077</v>
      </c>
      <c r="E25" s="36">
        <v>0.42321610913694196</v>
      </c>
      <c r="F25" s="36" t="s">
        <v>61</v>
      </c>
      <c r="G25" s="36" t="s">
        <v>61</v>
      </c>
    </row>
    <row r="26" spans="1:12" x14ac:dyDescent="0.25">
      <c r="A26" s="36" t="s">
        <v>116</v>
      </c>
      <c r="B26" s="36" t="s">
        <v>120</v>
      </c>
      <c r="C26" s="36" t="s">
        <v>123</v>
      </c>
      <c r="D26" s="36">
        <v>1.9048205489092187</v>
      </c>
      <c r="E26" s="36">
        <v>0.55780778434798406</v>
      </c>
      <c r="F26" s="36" t="s">
        <v>61</v>
      </c>
      <c r="G26" s="36" t="s">
        <v>61</v>
      </c>
    </row>
    <row r="27" spans="1:12" x14ac:dyDescent="0.25">
      <c r="A27" s="36" t="s">
        <v>116</v>
      </c>
      <c r="B27" s="36" t="s">
        <v>121</v>
      </c>
      <c r="C27" s="36" t="s">
        <v>123</v>
      </c>
      <c r="D27" s="36">
        <v>3.0100867933380249</v>
      </c>
      <c r="E27" s="36">
        <v>1.4018990614643645</v>
      </c>
      <c r="F27" s="36" t="s">
        <v>61</v>
      </c>
      <c r="G27" s="36" t="s">
        <v>61</v>
      </c>
    </row>
    <row r="28" spans="1:12" x14ac:dyDescent="0.25">
      <c r="A28" s="36" t="s">
        <v>116</v>
      </c>
      <c r="B28" s="36" t="s">
        <v>122</v>
      </c>
      <c r="C28" s="36" t="s">
        <v>123</v>
      </c>
      <c r="D28" s="36">
        <v>3.3288633461047255</v>
      </c>
      <c r="E28" s="36">
        <v>12.486328457223335</v>
      </c>
      <c r="F28" s="36" t="s">
        <v>61</v>
      </c>
      <c r="G28" s="36" t="s">
        <v>61</v>
      </c>
    </row>
    <row r="29" spans="1:12" x14ac:dyDescent="0.25">
      <c r="A29" s="36" t="s">
        <v>117</v>
      </c>
      <c r="B29" s="36" t="s">
        <v>17</v>
      </c>
      <c r="C29" s="36" t="s">
        <v>123</v>
      </c>
      <c r="D29" s="36">
        <v>1.0073662637003593</v>
      </c>
      <c r="E29" s="36">
        <v>0.40229435612540182</v>
      </c>
      <c r="F29" s="36" t="s">
        <v>61</v>
      </c>
      <c r="G29" s="36" t="s">
        <v>61</v>
      </c>
    </row>
    <row r="30" spans="1:12" x14ac:dyDescent="0.25">
      <c r="A30" s="36" t="s">
        <v>117</v>
      </c>
      <c r="B30" s="36" t="s">
        <v>18</v>
      </c>
      <c r="C30" s="36" t="s">
        <v>123</v>
      </c>
      <c r="D30" s="36">
        <v>0.14312523673427224</v>
      </c>
      <c r="E30" s="36">
        <v>9.7758122818970866E-2</v>
      </c>
      <c r="F30" s="36" t="s">
        <v>61</v>
      </c>
      <c r="G30" s="36" t="s">
        <v>61</v>
      </c>
    </row>
    <row r="31" spans="1:12" x14ac:dyDescent="0.25">
      <c r="A31" s="36" t="s">
        <v>117</v>
      </c>
      <c r="B31" s="36" t="s">
        <v>20</v>
      </c>
      <c r="C31" s="36" t="s">
        <v>123</v>
      </c>
      <c r="D31" s="36">
        <v>1.3182323513062812</v>
      </c>
      <c r="E31" s="36">
        <v>0.57921496435660313</v>
      </c>
      <c r="F31" s="36" t="s">
        <v>61</v>
      </c>
      <c r="G31" s="36" t="s">
        <v>61</v>
      </c>
    </row>
    <row r="32" spans="1:12" x14ac:dyDescent="0.25">
      <c r="A32" s="36" t="s">
        <v>117</v>
      </c>
      <c r="B32" s="36" t="s">
        <v>21</v>
      </c>
      <c r="C32" s="36" t="s">
        <v>123</v>
      </c>
      <c r="D32" s="36">
        <v>1.513818612448286</v>
      </c>
      <c r="E32" s="36">
        <v>0.56232284451927472</v>
      </c>
      <c r="F32" s="36" t="s">
        <v>61</v>
      </c>
      <c r="G32" s="36" t="s">
        <v>61</v>
      </c>
    </row>
    <row r="33" spans="1:7" x14ac:dyDescent="0.25">
      <c r="A33" s="36" t="s">
        <v>117</v>
      </c>
      <c r="B33" s="36" t="s">
        <v>22</v>
      </c>
      <c r="C33" s="36" t="s">
        <v>123</v>
      </c>
      <c r="D33" s="36">
        <v>0.19685603112840469</v>
      </c>
      <c r="E33" s="36">
        <v>0.10906440539222725</v>
      </c>
      <c r="F33" s="36" t="s">
        <v>61</v>
      </c>
      <c r="G33" s="36" t="s">
        <v>61</v>
      </c>
    </row>
    <row r="34" spans="1:7" x14ac:dyDescent="0.25">
      <c r="A34" s="36" t="s">
        <v>117</v>
      </c>
      <c r="B34" s="36" t="s">
        <v>119</v>
      </c>
      <c r="C34" s="36" t="s">
        <v>123</v>
      </c>
      <c r="D34" s="36">
        <v>1.0969243102672899</v>
      </c>
      <c r="E34" s="36">
        <v>0.3853379368198328</v>
      </c>
      <c r="F34" s="36" t="s">
        <v>61</v>
      </c>
      <c r="G34" s="36" t="s">
        <v>61</v>
      </c>
    </row>
    <row r="35" spans="1:7" x14ac:dyDescent="0.25">
      <c r="A35" s="36" t="s">
        <v>117</v>
      </c>
      <c r="B35" s="36" t="s">
        <v>120</v>
      </c>
      <c r="C35" s="36" t="s">
        <v>123</v>
      </c>
      <c r="D35" s="36">
        <v>1.6550355235589722</v>
      </c>
      <c r="E35" s="36">
        <v>0.64875604064805281</v>
      </c>
      <c r="F35" s="36" t="s">
        <v>61</v>
      </c>
      <c r="G35" s="36" t="s">
        <v>61</v>
      </c>
    </row>
    <row r="36" spans="1:7" x14ac:dyDescent="0.25">
      <c r="A36" s="36" t="s">
        <v>117</v>
      </c>
      <c r="B36" s="36" t="s">
        <v>121</v>
      </c>
      <c r="C36" s="36" t="s">
        <v>123</v>
      </c>
      <c r="D36" s="36">
        <v>2.4275622379207435</v>
      </c>
      <c r="E36" s="36">
        <v>1.2922320036382184</v>
      </c>
      <c r="F36" s="36" t="s">
        <v>61</v>
      </c>
      <c r="G36" s="36" t="s">
        <v>61</v>
      </c>
    </row>
    <row r="37" spans="1:7" x14ac:dyDescent="0.25">
      <c r="A37" s="36" t="s">
        <v>117</v>
      </c>
      <c r="B37" s="36" t="s">
        <v>122</v>
      </c>
      <c r="C37" s="36" t="s">
        <v>123</v>
      </c>
      <c r="D37" s="36">
        <v>1.0107064311090703</v>
      </c>
      <c r="E37" s="36">
        <v>1.3142392653418227</v>
      </c>
      <c r="F37" s="36" t="s">
        <v>61</v>
      </c>
      <c r="G37" s="36" t="s">
        <v>61</v>
      </c>
    </row>
    <row r="38" spans="1:7" x14ac:dyDescent="0.25">
      <c r="A38" s="36" t="s">
        <v>116</v>
      </c>
      <c r="B38" s="36" t="s">
        <v>17</v>
      </c>
      <c r="C38" s="36" t="s">
        <v>12</v>
      </c>
      <c r="D38" s="36">
        <v>1.3213261728615145E-4</v>
      </c>
      <c r="E38" s="36">
        <v>3.1378915029185164E-5</v>
      </c>
      <c r="F38" s="36" t="s">
        <v>61</v>
      </c>
      <c r="G38" s="36" t="s">
        <v>61</v>
      </c>
    </row>
    <row r="39" spans="1:7" x14ac:dyDescent="0.25">
      <c r="A39" s="36" t="s">
        <v>116</v>
      </c>
      <c r="B39" s="36" t="s">
        <v>18</v>
      </c>
      <c r="C39" s="36" t="s">
        <v>12</v>
      </c>
      <c r="D39" s="36">
        <v>4.1770029213519821E-4</v>
      </c>
      <c r="E39" s="36">
        <v>1.7557467186157179E-4</v>
      </c>
      <c r="F39" s="36" t="s">
        <v>61</v>
      </c>
      <c r="G39" s="36" t="s">
        <v>61</v>
      </c>
    </row>
    <row r="40" spans="1:7" x14ac:dyDescent="0.25">
      <c r="A40" s="36" t="s">
        <v>116</v>
      </c>
      <c r="B40" s="36" t="s">
        <v>20</v>
      </c>
      <c r="C40" s="36" t="s">
        <v>12</v>
      </c>
      <c r="D40" s="36">
        <v>0.71075763428022987</v>
      </c>
      <c r="E40" s="36">
        <v>0.13238029690587305</v>
      </c>
      <c r="F40" s="36" t="s">
        <v>61</v>
      </c>
      <c r="G40" s="36" t="s">
        <v>61</v>
      </c>
    </row>
    <row r="41" spans="1:7" x14ac:dyDescent="0.25">
      <c r="A41" s="36" t="s">
        <v>116</v>
      </c>
      <c r="B41" s="36" t="s">
        <v>21</v>
      </c>
      <c r="C41" s="36" t="s">
        <v>12</v>
      </c>
      <c r="D41" s="36">
        <v>3.6869272095228062E-3</v>
      </c>
      <c r="E41" s="36">
        <v>1.7964001664290705E-3</v>
      </c>
      <c r="F41" s="36" t="s">
        <v>61</v>
      </c>
      <c r="G41" s="36" t="s">
        <v>61</v>
      </c>
    </row>
    <row r="42" spans="1:7" x14ac:dyDescent="0.25">
      <c r="A42" s="36" t="s">
        <v>116</v>
      </c>
      <c r="B42" s="36" t="s">
        <v>22</v>
      </c>
      <c r="C42" s="36" t="s">
        <v>12</v>
      </c>
      <c r="D42" s="36">
        <v>1.6093729882837645E-4</v>
      </c>
      <c r="E42" s="36">
        <v>8.0510315575073492E-5</v>
      </c>
      <c r="F42" s="36" t="s">
        <v>61</v>
      </c>
      <c r="G42" s="36" t="s">
        <v>61</v>
      </c>
    </row>
    <row r="43" spans="1:7" x14ac:dyDescent="0.25">
      <c r="A43" s="36" t="s">
        <v>116</v>
      </c>
      <c r="B43" s="36" t="s">
        <v>119</v>
      </c>
      <c r="C43" s="36" t="s">
        <v>12</v>
      </c>
      <c r="D43" s="36">
        <v>2.6174568345619354E-5</v>
      </c>
      <c r="E43" s="36">
        <v>6.7470770940682296E-6</v>
      </c>
      <c r="F43" s="36" t="s">
        <v>61</v>
      </c>
      <c r="G43" s="36" t="s">
        <v>61</v>
      </c>
    </row>
    <row r="44" spans="1:7" x14ac:dyDescent="0.25">
      <c r="A44" s="36" t="s">
        <v>116</v>
      </c>
      <c r="B44" s="36" t="s">
        <v>120</v>
      </c>
      <c r="C44" s="36" t="s">
        <v>12</v>
      </c>
      <c r="D44" s="36">
        <v>1.0192695592463844E-5</v>
      </c>
      <c r="E44" s="36">
        <v>2.6044800729773752E-6</v>
      </c>
      <c r="F44" s="36" t="s">
        <v>61</v>
      </c>
      <c r="G44" s="36" t="s">
        <v>61</v>
      </c>
    </row>
    <row r="45" spans="1:7" x14ac:dyDescent="0.25">
      <c r="A45" s="36" t="s">
        <v>116</v>
      </c>
      <c r="B45" s="36" t="s">
        <v>121</v>
      </c>
      <c r="C45" s="36" t="s">
        <v>12</v>
      </c>
      <c r="D45" s="36">
        <v>1.2832234936268832E-4</v>
      </c>
      <c r="E45" s="36">
        <v>8.8569983363899057E-5</v>
      </c>
      <c r="F45" s="36" t="s">
        <v>61</v>
      </c>
      <c r="G45" s="36" t="s">
        <v>61</v>
      </c>
    </row>
    <row r="46" spans="1:7" x14ac:dyDescent="0.25">
      <c r="A46" s="36" t="s">
        <v>116</v>
      </c>
      <c r="B46" s="36" t="s">
        <v>122</v>
      </c>
      <c r="C46" s="36" t="s">
        <v>12</v>
      </c>
      <c r="D46" s="36">
        <v>1.3258757465014708E-4</v>
      </c>
      <c r="E46" s="36">
        <v>1.0021391581969957E-4</v>
      </c>
      <c r="F46" s="36" t="s">
        <v>61</v>
      </c>
      <c r="G46" s="36" t="s">
        <v>61</v>
      </c>
    </row>
    <row r="47" spans="1:7" x14ac:dyDescent="0.25">
      <c r="A47" s="36" t="s">
        <v>117</v>
      </c>
      <c r="B47" s="36" t="s">
        <v>17</v>
      </c>
      <c r="C47" s="36" t="s">
        <v>12</v>
      </c>
      <c r="D47" s="36">
        <v>2.4118425784363411E-4</v>
      </c>
      <c r="E47" s="36">
        <v>8.9029771653839748E-5</v>
      </c>
      <c r="F47" s="36" t="s">
        <v>61</v>
      </c>
      <c r="G47" s="36" t="s">
        <v>61</v>
      </c>
    </row>
    <row r="48" spans="1:7" x14ac:dyDescent="0.25">
      <c r="A48" s="36" t="s">
        <v>117</v>
      </c>
      <c r="B48" s="36" t="s">
        <v>18</v>
      </c>
      <c r="C48" s="36" t="s">
        <v>12</v>
      </c>
      <c r="D48" s="36">
        <v>3.5174690271112515E-4</v>
      </c>
      <c r="E48" s="36">
        <v>2.3450058612285105E-4</v>
      </c>
      <c r="F48" s="36" t="s">
        <v>61</v>
      </c>
      <c r="G48" s="36" t="s">
        <v>61</v>
      </c>
    </row>
    <row r="49" spans="1:7" x14ac:dyDescent="0.25">
      <c r="A49" s="36" t="s">
        <v>117</v>
      </c>
      <c r="B49" s="36" t="s">
        <v>20</v>
      </c>
      <c r="C49" s="36" t="s">
        <v>12</v>
      </c>
      <c r="D49" s="36">
        <v>0.75084500137700749</v>
      </c>
      <c r="E49" s="36">
        <v>0.31609449724394845</v>
      </c>
      <c r="F49" s="36" t="s">
        <v>61</v>
      </c>
      <c r="G49" s="36" t="s">
        <v>61</v>
      </c>
    </row>
    <row r="50" spans="1:7" x14ac:dyDescent="0.25">
      <c r="A50" s="36" t="s">
        <v>117</v>
      </c>
      <c r="B50" s="36" t="s">
        <v>21</v>
      </c>
      <c r="C50" s="36" t="s">
        <v>12</v>
      </c>
      <c r="D50" s="36">
        <v>6.6508481720570808E-4</v>
      </c>
      <c r="E50" s="36">
        <v>4.2924404796943264E-4</v>
      </c>
      <c r="F50" s="36" t="s">
        <v>61</v>
      </c>
      <c r="G50" s="36" t="s">
        <v>61</v>
      </c>
    </row>
    <row r="51" spans="1:7" x14ac:dyDescent="0.25">
      <c r="A51" s="36" t="s">
        <v>117</v>
      </c>
      <c r="B51" s="36" t="s">
        <v>22</v>
      </c>
      <c r="C51" s="36" t="s">
        <v>12</v>
      </c>
      <c r="D51" s="36">
        <v>1.0351723364572713E-3</v>
      </c>
      <c r="E51" s="36">
        <v>6.8808725292554128E-4</v>
      </c>
      <c r="F51" s="36" t="s">
        <v>61</v>
      </c>
      <c r="G51" s="36" t="s">
        <v>61</v>
      </c>
    </row>
    <row r="52" spans="1:7" x14ac:dyDescent="0.25">
      <c r="A52" s="36" t="s">
        <v>117</v>
      </c>
      <c r="B52" s="36" t="s">
        <v>119</v>
      </c>
      <c r="C52" s="36" t="s">
        <v>12</v>
      </c>
      <c r="D52" s="36">
        <v>7.5149747363756217E-5</v>
      </c>
      <c r="E52" s="36">
        <v>2.1443801851018863E-5</v>
      </c>
      <c r="F52" s="36" t="s">
        <v>61</v>
      </c>
      <c r="G52" s="36" t="s">
        <v>61</v>
      </c>
    </row>
    <row r="53" spans="1:7" x14ac:dyDescent="0.25">
      <c r="A53" s="36" t="s">
        <v>117</v>
      </c>
      <c r="B53" s="36" t="s">
        <v>120</v>
      </c>
      <c r="C53" s="36" t="s">
        <v>12</v>
      </c>
      <c r="D53" s="36">
        <v>2.1808970583614353E-5</v>
      </c>
      <c r="E53" s="36">
        <v>7.4844116509438128E-6</v>
      </c>
      <c r="F53" s="36" t="s">
        <v>61</v>
      </c>
      <c r="G53" s="36" t="s">
        <v>61</v>
      </c>
    </row>
    <row r="54" spans="1:7" x14ac:dyDescent="0.25">
      <c r="A54" s="36" t="s">
        <v>117</v>
      </c>
      <c r="B54" s="36" t="s">
        <v>121</v>
      </c>
      <c r="C54" s="36" t="s">
        <v>12</v>
      </c>
      <c r="D54" s="36">
        <v>4.8797695314457205E-4</v>
      </c>
      <c r="E54" s="36">
        <v>3.7657388279223504E-4</v>
      </c>
      <c r="F54" s="36" t="s">
        <v>61</v>
      </c>
      <c r="G54" s="36" t="s">
        <v>61</v>
      </c>
    </row>
    <row r="55" spans="1:7" x14ac:dyDescent="0.25">
      <c r="A55" s="36" t="s">
        <v>117</v>
      </c>
      <c r="B55" s="36" t="s">
        <v>122</v>
      </c>
      <c r="C55" s="36" t="s">
        <v>12</v>
      </c>
      <c r="D55" s="36">
        <v>2.5985350455654237E-4</v>
      </c>
      <c r="E55" s="36">
        <v>1.7780229973523971E-4</v>
      </c>
      <c r="F55" s="36" t="s">
        <v>61</v>
      </c>
      <c r="G55" s="36" t="s">
        <v>61</v>
      </c>
    </row>
    <row r="56" spans="1:7" x14ac:dyDescent="0.25">
      <c r="A56" s="36" t="s">
        <v>116</v>
      </c>
      <c r="B56" s="36" t="s">
        <v>17</v>
      </c>
      <c r="C56" s="36" t="s">
        <v>14</v>
      </c>
      <c r="D56" s="36">
        <v>1.4312866572187142E-2</v>
      </c>
      <c r="E56" s="36">
        <v>2.1075986979340045E-3</v>
      </c>
      <c r="F56" s="36" t="s">
        <v>61</v>
      </c>
      <c r="G56" s="36" t="s">
        <v>61</v>
      </c>
    </row>
    <row r="57" spans="1:7" x14ac:dyDescent="0.25">
      <c r="A57" s="36" t="s">
        <v>116</v>
      </c>
      <c r="B57" s="36" t="s">
        <v>18</v>
      </c>
      <c r="C57" s="36" t="s">
        <v>14</v>
      </c>
      <c r="D57" s="36">
        <v>1.1875594603227288E-4</v>
      </c>
      <c r="E57" s="36">
        <v>4.0680671168091404E-5</v>
      </c>
      <c r="F57" s="36" t="s">
        <v>61</v>
      </c>
      <c r="G57" s="36" t="s">
        <v>61</v>
      </c>
    </row>
    <row r="58" spans="1:7" x14ac:dyDescent="0.25">
      <c r="A58" s="36" t="s">
        <v>116</v>
      </c>
      <c r="B58" s="36" t="s">
        <v>20</v>
      </c>
      <c r="C58" s="36" t="s">
        <v>14</v>
      </c>
      <c r="D58" s="36">
        <v>0.35059464023129827</v>
      </c>
      <c r="E58" s="36">
        <v>3.4362616366116185E-2</v>
      </c>
      <c r="F58" s="36" t="s">
        <v>61</v>
      </c>
      <c r="G58" s="36" t="s">
        <v>61</v>
      </c>
    </row>
    <row r="59" spans="1:7" x14ac:dyDescent="0.25">
      <c r="A59" s="36" t="s">
        <v>116</v>
      </c>
      <c r="B59" s="36" t="s">
        <v>21</v>
      </c>
      <c r="C59" s="36" t="s">
        <v>14</v>
      </c>
      <c r="D59" s="36">
        <v>3.5772176859802225E-2</v>
      </c>
      <c r="E59" s="36">
        <v>1.0773029289051014E-2</v>
      </c>
      <c r="F59" s="36" t="s">
        <v>61</v>
      </c>
      <c r="G59" s="36" t="s">
        <v>61</v>
      </c>
    </row>
    <row r="60" spans="1:7" x14ac:dyDescent="0.25">
      <c r="A60" s="36" t="s">
        <v>116</v>
      </c>
      <c r="B60" s="36" t="s">
        <v>22</v>
      </c>
      <c r="C60" s="36" t="s">
        <v>14</v>
      </c>
      <c r="D60" s="36">
        <v>7.7208281722406472E-2</v>
      </c>
      <c r="E60" s="36">
        <v>5.0858010507481108E-2</v>
      </c>
      <c r="F60" s="36" t="s">
        <v>61</v>
      </c>
      <c r="G60" s="36" t="s">
        <v>61</v>
      </c>
    </row>
    <row r="61" spans="1:7" x14ac:dyDescent="0.25">
      <c r="A61" s="36" t="s">
        <v>116</v>
      </c>
      <c r="B61" s="36" t="s">
        <v>119</v>
      </c>
      <c r="C61" s="36" t="s">
        <v>14</v>
      </c>
      <c r="D61" s="36">
        <v>1.911824118840541E-2</v>
      </c>
      <c r="E61" s="36">
        <v>2.6997800970578203E-3</v>
      </c>
      <c r="F61" s="36" t="s">
        <v>61</v>
      </c>
      <c r="G61" s="36" t="s">
        <v>61</v>
      </c>
    </row>
    <row r="62" spans="1:7" x14ac:dyDescent="0.25">
      <c r="A62" s="36" t="s">
        <v>116</v>
      </c>
      <c r="B62" s="36" t="s">
        <v>120</v>
      </c>
      <c r="C62" s="36" t="s">
        <v>14</v>
      </c>
      <c r="D62" s="36">
        <v>1.654463179765853E-2</v>
      </c>
      <c r="E62" s="36">
        <v>2.6332338050960441E-3</v>
      </c>
      <c r="F62" s="36" t="s">
        <v>61</v>
      </c>
      <c r="G62" s="36" t="s">
        <v>61</v>
      </c>
    </row>
    <row r="63" spans="1:7" x14ac:dyDescent="0.25">
      <c r="A63" s="36" t="s">
        <v>116</v>
      </c>
      <c r="B63" s="36" t="s">
        <v>121</v>
      </c>
      <c r="C63" s="36" t="s">
        <v>14</v>
      </c>
      <c r="D63" s="36">
        <v>2.0617156547851401E-2</v>
      </c>
      <c r="E63" s="36">
        <v>1.2000981639322015E-2</v>
      </c>
      <c r="F63" s="36" t="s">
        <v>61</v>
      </c>
      <c r="G63" s="36" t="s">
        <v>61</v>
      </c>
    </row>
    <row r="64" spans="1:7" x14ac:dyDescent="0.25">
      <c r="A64" s="36" t="s">
        <v>116</v>
      </c>
      <c r="B64" s="36" t="s">
        <v>122</v>
      </c>
      <c r="C64" s="36" t="s">
        <v>14</v>
      </c>
      <c r="D64" s="36">
        <v>7.1593133960776906E-2</v>
      </c>
      <c r="E64" s="36">
        <v>4.8612673412684479E-2</v>
      </c>
      <c r="F64" s="36" t="s">
        <v>61</v>
      </c>
      <c r="G64" s="36" t="s">
        <v>61</v>
      </c>
    </row>
    <row r="65" spans="1:12" x14ac:dyDescent="0.25">
      <c r="A65" s="36" t="s">
        <v>117</v>
      </c>
      <c r="B65" s="36" t="s">
        <v>17</v>
      </c>
      <c r="C65" s="36" t="s">
        <v>14</v>
      </c>
      <c r="D65" s="36">
        <v>1.7593631856318577E-2</v>
      </c>
      <c r="E65" s="36">
        <v>2.8068133328287559E-3</v>
      </c>
      <c r="F65" s="36" t="s">
        <v>61</v>
      </c>
      <c r="G65" s="36" t="s">
        <v>61</v>
      </c>
    </row>
    <row r="66" spans="1:12" x14ac:dyDescent="0.25">
      <c r="A66" s="36" t="s">
        <v>117</v>
      </c>
      <c r="B66" s="36" t="s">
        <v>18</v>
      </c>
      <c r="C66" s="36" t="s">
        <v>14</v>
      </c>
      <c r="D66" s="36">
        <v>1.3601108348995354E-4</v>
      </c>
      <c r="E66" s="36">
        <v>2.0510070912389562E-5</v>
      </c>
      <c r="F66" s="36" t="s">
        <v>61</v>
      </c>
      <c r="G66" s="36" t="s">
        <v>61</v>
      </c>
    </row>
    <row r="67" spans="1:12" x14ac:dyDescent="0.25">
      <c r="A67" s="36" t="s">
        <v>117</v>
      </c>
      <c r="B67" s="36" t="s">
        <v>20</v>
      </c>
      <c r="C67" s="36" t="s">
        <v>14</v>
      </c>
      <c r="D67" s="36">
        <v>0.27481770070003786</v>
      </c>
      <c r="E67" s="36">
        <v>4.5703178134340883E-2</v>
      </c>
      <c r="F67" s="36" t="s">
        <v>61</v>
      </c>
      <c r="G67" s="36" t="s">
        <v>61</v>
      </c>
    </row>
    <row r="68" spans="1:12" x14ac:dyDescent="0.25">
      <c r="A68" s="36" t="s">
        <v>117</v>
      </c>
      <c r="B68" s="36" t="s">
        <v>21</v>
      </c>
      <c r="C68" s="36" t="s">
        <v>14</v>
      </c>
      <c r="D68" s="36">
        <v>3.5772176859802229E-3</v>
      </c>
      <c r="E68" s="36">
        <v>2.1484024113996264E-3</v>
      </c>
      <c r="F68" s="36" t="s">
        <v>61</v>
      </c>
      <c r="G68" s="36" t="s">
        <v>61</v>
      </c>
    </row>
    <row r="69" spans="1:12" x14ac:dyDescent="0.25">
      <c r="A69" s="36" t="s">
        <v>117</v>
      </c>
      <c r="B69" s="36" t="s">
        <v>22</v>
      </c>
      <c r="C69" s="36" t="s">
        <v>14</v>
      </c>
      <c r="D69" s="36">
        <v>0.3860414086120324</v>
      </c>
      <c r="E69" s="36">
        <v>0.2542900525374055</v>
      </c>
      <c r="F69" s="36" t="s">
        <v>61</v>
      </c>
      <c r="G69" s="36" t="s">
        <v>61</v>
      </c>
    </row>
    <row r="70" spans="1:12" x14ac:dyDescent="0.25">
      <c r="A70" s="36" t="s">
        <v>117</v>
      </c>
      <c r="B70" s="36" t="s">
        <v>119</v>
      </c>
      <c r="C70" s="36" t="s">
        <v>14</v>
      </c>
      <c r="D70" s="36">
        <v>3.3824580564101883E-2</v>
      </c>
      <c r="E70" s="36">
        <v>3.5667061680835308E-3</v>
      </c>
      <c r="F70" s="36" t="s">
        <v>61</v>
      </c>
      <c r="G70" s="36" t="s">
        <v>61</v>
      </c>
    </row>
    <row r="71" spans="1:12" x14ac:dyDescent="0.25">
      <c r="A71" s="36" t="s">
        <v>117</v>
      </c>
      <c r="B71" s="36" t="s">
        <v>120</v>
      </c>
      <c r="C71" s="36" t="s">
        <v>14</v>
      </c>
      <c r="D71" s="36">
        <v>3.0476953311476235E-2</v>
      </c>
      <c r="E71" s="36">
        <v>3.5361401427229568E-3</v>
      </c>
      <c r="F71" s="36" t="s">
        <v>61</v>
      </c>
      <c r="G71" s="36" t="s">
        <v>61</v>
      </c>
    </row>
    <row r="72" spans="1:12" x14ac:dyDescent="0.25">
      <c r="A72" s="36" t="s">
        <v>117</v>
      </c>
      <c r="B72" s="36" t="s">
        <v>121</v>
      </c>
      <c r="C72" s="36" t="s">
        <v>14</v>
      </c>
      <c r="D72" s="36">
        <v>6.0960604854449513E-2</v>
      </c>
      <c r="E72" s="36">
        <v>3.962163412235957E-2</v>
      </c>
      <c r="F72" s="36" t="s">
        <v>61</v>
      </c>
      <c r="G72" s="36" t="s">
        <v>61</v>
      </c>
    </row>
    <row r="73" spans="1:12" x14ac:dyDescent="0.25">
      <c r="A73" s="36" t="s">
        <v>117</v>
      </c>
      <c r="B73" s="36" t="s">
        <v>122</v>
      </c>
      <c r="C73" s="36" t="s">
        <v>14</v>
      </c>
      <c r="D73" s="36">
        <v>9.9869413760411488E-2</v>
      </c>
      <c r="E73" s="36">
        <v>7.5382342616833908E-2</v>
      </c>
      <c r="F73" s="36" t="s">
        <v>61</v>
      </c>
      <c r="G73" s="36" t="s">
        <v>61</v>
      </c>
    </row>
    <row r="74" spans="1:12" x14ac:dyDescent="0.25">
      <c r="A74" s="36" t="s">
        <v>57</v>
      </c>
      <c r="B74" s="36" t="s">
        <v>21</v>
      </c>
      <c r="C74" s="36" t="s">
        <v>89</v>
      </c>
      <c r="D74" s="36">
        <v>0.44416125995946082</v>
      </c>
      <c r="E74" s="36">
        <v>0.1354098659254741</v>
      </c>
      <c r="F74" s="36">
        <v>0.2187761623949552</v>
      </c>
      <c r="G74" s="36">
        <v>0.67608297539198181</v>
      </c>
    </row>
    <row r="75" spans="1:12" x14ac:dyDescent="0.25">
      <c r="A75" s="36" t="s">
        <v>57</v>
      </c>
      <c r="B75" s="36" t="s">
        <v>36</v>
      </c>
      <c r="C75" s="36" t="s">
        <v>89</v>
      </c>
      <c r="D75" s="36">
        <v>3.2399999999999998E-3</v>
      </c>
      <c r="E75" s="36">
        <v>6.4265076052238512E-4</v>
      </c>
      <c r="F75" s="36">
        <v>1.122018454301963E-5</v>
      </c>
      <c r="G75" s="36">
        <v>4.3E-3</v>
      </c>
    </row>
    <row r="76" spans="1:12" x14ac:dyDescent="0.25">
      <c r="A76" s="36" t="s">
        <v>57</v>
      </c>
      <c r="B76" s="36" t="s">
        <v>18</v>
      </c>
      <c r="C76" s="36" t="s">
        <v>89</v>
      </c>
      <c r="D76" s="36">
        <v>1.252899661780213E-4</v>
      </c>
      <c r="E76" s="36">
        <v>9.5528254535163872E-5</v>
      </c>
      <c r="F76" s="36">
        <v>1.862087136662862E-5</v>
      </c>
      <c r="G76" s="36">
        <v>4.1686938347033518E-4</v>
      </c>
    </row>
    <row r="77" spans="1:12" x14ac:dyDescent="0.25">
      <c r="A77" s="36" t="s">
        <v>57</v>
      </c>
      <c r="B77" s="36" t="s">
        <v>17</v>
      </c>
      <c r="C77" s="36" t="s">
        <v>89</v>
      </c>
      <c r="D77" s="36">
        <v>2.8072832778957998E-4</v>
      </c>
      <c r="E77" s="36">
        <v>1.597950076198047E-4</v>
      </c>
      <c r="F77" s="36">
        <v>2.39883291901949E-5</v>
      </c>
      <c r="G77" s="36">
        <v>5.5000000000000003E-4</v>
      </c>
      <c r="I77" s="25"/>
      <c r="J77" s="25"/>
      <c r="K77" s="25"/>
      <c r="L77" s="25"/>
    </row>
    <row r="78" spans="1:12" x14ac:dyDescent="0.25">
      <c r="A78" s="36" t="s">
        <v>57</v>
      </c>
      <c r="B78" s="36" t="s">
        <v>20</v>
      </c>
      <c r="C78" s="36" t="s">
        <v>89</v>
      </c>
      <c r="D78" s="26">
        <v>1.208477272727273</v>
      </c>
      <c r="E78" s="26">
        <v>0.37472672142579916</v>
      </c>
      <c r="F78" s="26">
        <v>0.9</v>
      </c>
      <c r="G78" s="26">
        <v>2.5499999999999998</v>
      </c>
    </row>
    <row r="79" spans="1:12" x14ac:dyDescent="0.25">
      <c r="A79" s="36" t="s">
        <v>57</v>
      </c>
      <c r="B79" s="36" t="s">
        <v>22</v>
      </c>
      <c r="C79" s="36" t="s">
        <v>89</v>
      </c>
      <c r="D79" s="36">
        <v>0.23158793784570059</v>
      </c>
      <c r="E79" s="36">
        <v>0.15809078647998329</v>
      </c>
      <c r="F79" s="36">
        <v>6.3095734448019317E-2</v>
      </c>
      <c r="G79" s="36">
        <v>0.63095734448019325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fish_data</vt:lpstr>
      <vt:lpstr>Inorganic_data</vt:lpstr>
      <vt:lpstr>Calculation for Fig_3</vt:lpstr>
      <vt:lpstr>Figure_1</vt:lpstr>
      <vt:lpstr>Figure_2</vt:lpstr>
      <vt:lpstr>Figure_3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Athina-Nikolitsa Kekelou</dc:creator>
  <cp:keywords/>
  <dc:description/>
  <cp:lastModifiedBy>Athina-Nikolitsa Kekelou</cp:lastModifiedBy>
  <cp:revision/>
  <dcterms:created xsi:type="dcterms:W3CDTF">2024-05-15T08:34:15Z</dcterms:created>
  <dcterms:modified xsi:type="dcterms:W3CDTF">2025-10-27T10:51:34Z</dcterms:modified>
  <cp:category/>
  <cp:contentStatus/>
</cp:coreProperties>
</file>